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mailmissouri-my.sharepoint.com/personal/markd2_umsystem_edu/Documents/Documents/24-12 Other/"/>
    </mc:Choice>
  </mc:AlternateContent>
  <xr:revisionPtr revIDLastSave="48" documentId="8_{7E7CB010-6B03-40C4-8A09-F7AB46D19CF5}" xr6:coauthVersionLast="47" xr6:coauthVersionMax="47" xr10:uidLastSave="{A7CF7373-087E-4CCD-9A48-01AD21214F9C}"/>
  <bookViews>
    <workbookView xWindow="-108" yWindow="-16308" windowWidth="29016" windowHeight="15696" xr2:uid="{9FCBDB89-42F2-4A8C-B741-C52062BB8581}"/>
  </bookViews>
  <sheets>
    <sheet name="Calculator" sheetId="1" r:id="rId1"/>
  </sheets>
  <definedNames>
    <definedName name="min_pmt_pct">0.08</definedName>
    <definedName name="pay_fac">0.26</definedName>
    <definedName name="_xlnm.Print_Area" localSheetId="0">Calculator!$A$1:$O$41,Calculator!$A$44:$O$72</definedName>
    <definedName name="_xlnm.Print_Titles" localSheetId="0">Calculator!$1:$6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 i="1" l="1"/>
  <c r="O16" i="1"/>
  <c r="O18" i="1"/>
  <c r="O20" i="1"/>
  <c r="O27" i="1"/>
  <c r="O28" i="1"/>
  <c r="O29" i="1"/>
  <c r="O30" i="1"/>
  <c r="O31" i="1"/>
  <c r="O33" i="1"/>
  <c r="O19" i="1"/>
  <c r="O21" i="1"/>
  <c r="O22" i="1"/>
  <c r="O25" i="1"/>
  <c r="O15" i="1"/>
  <c r="O32" i="1"/>
  <c r="O26" i="1"/>
  <c r="O24" i="1"/>
  <c r="O23" i="1"/>
  <c r="O17" i="1"/>
  <c r="O13" i="1"/>
  <c r="G5" i="1"/>
  <c r="O35" i="1" l="1"/>
  <c r="O37" i="1" l="1"/>
  <c r="O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Rosenbohm, Marc</author>
  </authors>
  <commentList>
    <comment ref="E32" authorId="0" shapeId="0" xr:uid="{F9EC0D3E-FA94-43E3-8730-6E599B4A258B}">
      <text>
        <r>
          <rPr>
            <b/>
            <sz val="9"/>
            <color indexed="81"/>
            <rFont val="Tahoma"/>
            <family val="2"/>
          </rPr>
          <t>Rosenbohm, Marc:</t>
        </r>
        <r>
          <rPr>
            <sz val="9"/>
            <color indexed="81"/>
            <rFont val="Tahoma"/>
            <family val="2"/>
          </rPr>
          <t xml:space="preserve">
assumed value</t>
        </r>
      </text>
    </comment>
  </commentList>
</comments>
</file>

<file path=xl/sharedStrings.xml><?xml version="1.0" encoding="utf-8"?>
<sst xmlns="http://schemas.openxmlformats.org/spreadsheetml/2006/main" count="155" uniqueCount="93">
  <si>
    <t>AMERICAN RELIEF ACT, 2025 - ECONOMIC ASSISTANCE CALCULATOR</t>
  </si>
  <si>
    <t>FAPRI Tool 2024-01</t>
  </si>
  <si>
    <t>Version: 12/23/2024</t>
  </si>
  <si>
    <t>Fill out these highlighted cells with your own information.</t>
  </si>
  <si>
    <t>Cells highlighted yellow are yet to be determined; check back later for updates</t>
  </si>
  <si>
    <t>Commodity</t>
  </si>
  <si>
    <t>Units</t>
  </si>
  <si>
    <t>Total cost of production</t>
  </si>
  <si>
    <t>Projected average farm price</t>
  </si>
  <si>
    <t>10-year national average harvested yield</t>
  </si>
  <si>
    <t>Gross Returns</t>
  </si>
  <si>
    <t>Economic Loss</t>
  </si>
  <si>
    <t>Economic Assistance</t>
  </si>
  <si>
    <t>Statutory reference price</t>
  </si>
  <si>
    <t>National average program yields</t>
  </si>
  <si>
    <t>Minimum payment rate</t>
  </si>
  <si>
    <t>Final economic assistance rate</t>
  </si>
  <si>
    <t>Planted acres (including failed)</t>
  </si>
  <si>
    <t>Prevented plant acres</t>
  </si>
  <si>
    <t>Projected Payments</t>
  </si>
  <si>
    <t>(a)</t>
  </si>
  <si>
    <t>(b)</t>
  </si>
  <si>
    <t>(c)</t>
  </si>
  <si>
    <t>(d)</t>
  </si>
  <si>
    <t>(e)</t>
  </si>
  <si>
    <t>(f)</t>
  </si>
  <si>
    <t>(g)</t>
  </si>
  <si>
    <t>(h)</t>
  </si>
  <si>
    <t>(i)</t>
  </si>
  <si>
    <t>(j)</t>
  </si>
  <si>
    <t>(k)</t>
  </si>
  <si>
    <t>(l)</t>
  </si>
  <si>
    <t>(m)</t>
  </si>
  <si>
    <t>$/acre</t>
  </si>
  <si>
    <t>$/unit</t>
  </si>
  <si>
    <t>units/acre</t>
  </si>
  <si>
    <t>acres</t>
  </si>
  <si>
    <t>$</t>
  </si>
  <si>
    <t>Corn</t>
  </si>
  <si>
    <t>Soybeans</t>
  </si>
  <si>
    <t>Wheat</t>
  </si>
  <si>
    <t>Cotton*</t>
  </si>
  <si>
    <t>Rice*</t>
  </si>
  <si>
    <t>Grain Sorghum</t>
  </si>
  <si>
    <t>Barley</t>
  </si>
  <si>
    <t>Oats</t>
  </si>
  <si>
    <t>Peanuts</t>
  </si>
  <si>
    <t>Sunflower Seed</t>
  </si>
  <si>
    <t>TBD</t>
  </si>
  <si>
    <t>Canola</t>
  </si>
  <si>
    <t>Lentils</t>
  </si>
  <si>
    <t>Dry Peas</t>
  </si>
  <si>
    <t>Flaxseed</t>
  </si>
  <si>
    <t>Large Chickpeas</t>
  </si>
  <si>
    <t>Small Chickpeas</t>
  </si>
  <si>
    <t>Mustard Seed</t>
  </si>
  <si>
    <t>Rapeseed</t>
  </si>
  <si>
    <t>Safflower</t>
  </si>
  <si>
    <t>Crambe</t>
  </si>
  <si>
    <t>Sesame Seed</t>
  </si>
  <si>
    <t xml:space="preserve">Estimated total payment without payment limits: </t>
  </si>
  <si>
    <t xml:space="preserve">Estimated total payment if subject to the $125,000 payment limit^ : </t>
  </si>
  <si>
    <t>Disclaimer</t>
  </si>
  <si>
    <t xml:space="preserve">Estimated total payment if subject to the $250,000 payment limit^ : </t>
  </si>
  <si>
    <t>This decision tool is for Educational Purposes Only; no guarantee or warranty is implied or stated.</t>
  </si>
  <si>
    <t xml:space="preserve">Many provisions in the legislative text allow or require the discretion of the Secretary of Agriculture in determining certain of the relevant variables (prices, costs, yields, etc.). </t>
  </si>
  <si>
    <t xml:space="preserve">It is possible that USDA will interpret the provisions of the Act differently that the authors during enactment for calculating actual payments. </t>
  </si>
  <si>
    <t>The values used in the actual payment calculations could be different than those values shown here.</t>
  </si>
  <si>
    <t>Sources and notes:</t>
  </si>
  <si>
    <t>* For cotton, data for all cotton or upland cotton are used here. ELS cotton is assumed to get a payment equal to that calculated from upland cotton data.</t>
  </si>
  <si>
    <t>* For rice, data for costs, historical yields and projected price use that of all-rice; for the minimum payment, the statutory reference price and program yields exclude</t>
  </si>
  <si>
    <t xml:space="preserve">   temperate japonica. Actual payments could differ than those projected here, especially if there are different payments by rice type. </t>
  </si>
  <si>
    <t xml:space="preserve">^ The total amount of payments received, directly or indirectly, by a person or legal entity (except a joint venture or general partnership) under this section may not exceed- </t>
  </si>
  <si>
    <t xml:space="preserve">      $125,000, if less than 75 percent of the average gross income of the person or legal entity for the 2020, 2021, and 2022 tax years is derived from farming, ranching, or silviculture activities; and </t>
  </si>
  <si>
    <t xml:space="preserve">      $250,000, if not less than 75 percent of the average gross income of the person or legal entity for the 2020, 2021, and 2022 tax years is derived from farming, ranching, or silviculture activities. </t>
  </si>
  <si>
    <t xml:space="preserve">      The payment limitations under [this] paragraph shall be separate from annual payment limitations under any other program.</t>
  </si>
  <si>
    <t>(a) USDA Economic Research Service, or as determined by the Secretary of Agriculture</t>
  </si>
  <si>
    <t>(b) USDA Economic Research Service or USDA Farm Service Agency</t>
  </si>
  <si>
    <t>(c) Calculation based on USDA NASS data for either 2015/16-2024/25 or 2014/15-2023/24 based on data availability by crop</t>
  </si>
  <si>
    <t>(d) = (b)*(c)</t>
  </si>
  <si>
    <t>(e) = max(0,(a)-(d))</t>
  </si>
  <si>
    <t>(f ) = (e)*26%</t>
  </si>
  <si>
    <t>(g) USDA Farm Service Agency</t>
  </si>
  <si>
    <t>(h) calculated based on program data published by the USDA Farm Service Agency</t>
  </si>
  <si>
    <t>(i) = (g)*(h)*8%</t>
  </si>
  <si>
    <t>(j) = max((f),(i))</t>
  </si>
  <si>
    <r>
      <t xml:space="preserve">(k) farm total </t>
    </r>
    <r>
      <rPr>
        <i/>
        <u/>
        <sz val="11"/>
        <color theme="1"/>
        <rFont val="Aptos Narrow"/>
        <family val="2"/>
        <scheme val="minor"/>
      </rPr>
      <t>planted and failed</t>
    </r>
    <r>
      <rPr>
        <sz val="11"/>
        <color theme="1"/>
        <rFont val="Aptos Narrow"/>
        <family val="2"/>
        <scheme val="minor"/>
      </rPr>
      <t xml:space="preserve"> acres for each crop listed in column A (filled in by the user)</t>
    </r>
  </si>
  <si>
    <r>
      <t xml:space="preserve">(l)  farm total </t>
    </r>
    <r>
      <rPr>
        <i/>
        <u/>
        <sz val="11"/>
        <color theme="1"/>
        <rFont val="Aptos Narrow"/>
        <family val="2"/>
        <scheme val="minor"/>
      </rPr>
      <t>prevented plant</t>
    </r>
    <r>
      <rPr>
        <sz val="11"/>
        <color theme="1"/>
        <rFont val="Aptos Narrow"/>
        <family val="2"/>
        <scheme val="minor"/>
      </rPr>
      <t xml:space="preserve"> acres for each crop listed in column A (filled in by the user)</t>
    </r>
  </si>
  <si>
    <t>(m) = (j) * [(k)+0.5*(l)]</t>
  </si>
  <si>
    <t xml:space="preserve">Crops and payment rates in italics are those for which we do not know estimates of total costs of production. </t>
  </si>
  <si>
    <t>The payment rate shown for those crops is the minimum payment rate. Final payment rates could be higher.</t>
  </si>
  <si>
    <t>bu.</t>
  </si>
  <si>
    <t>lb.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</si>
</sst>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
    <numFmt numFmtId="166" formatCode="&quot;$&quot;#,##0.000"/>
    <numFmt numFmtId="167" formatCode="&quot;$&quot;#,##0.0000"/>
  </numFmts>
  <fonts count="7" x14ac:knownFonts="1">
    <font>
      <sz val="11"/>
      <color theme="1"/>
      <name val="Aptos Narrow"/>
      <family val="2"/>
      <scheme val="minor"/>
    </font>
    <font>
      <b/>
      <sz val="11"/>
      <color theme="1"/>
      <name val="Aptos Narrow"/>
      <family val="2"/>
      <scheme val="minor"/>
    </font>
    <font>
      <i/>
      <sz val="11"/>
      <color theme="1"/>
      <name val="Aptos Narrow"/>
      <family val="2"/>
      <scheme val="minor"/>
    </font>
    <font>
      <b/>
      <u/>
      <sz val="11"/>
      <color theme="1"/>
      <name val="Aptos Narrow"/>
      <family val="2"/>
      <scheme val="minor"/>
    </font>
    <font>
      <i/>
      <u/>
      <sz val="11"/>
      <color theme="1"/>
      <name val="Aptos Narrow"/>
      <family val="2"/>
      <scheme val="minor"/>
    </font>
    <font>
      <b/>
      <sz val="9"/>
      <color indexed="81"/>
      <name val="Tahoma"/>
      <family val="2"/>
    </font>
    <font>
      <sz val="9"/>
      <color indexed="81"/>
      <name val="Tahoma"/>
      <family val="2"/>
    </font>
  </fonts>
  <fills count="5">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rgb="FFFFC000"/>
        <bgColor indexed="64"/>
      </patternFill>
    </fill>
  </fills>
  <borders count="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indexed="64"/>
      </bottom>
      <diagonal/>
    </border>
  </borders>
  <cellStyleXfs count="1">
    <xf numFmtId="0" fontId="0" fillId="0" borderId="0"/>
  </cellStyleXfs>
  <cellXfs count="44">
    <xf numFmtId="0" fontId="0" fillId="0" borderId="0" xfId="0"/>
    <xf numFmtId="0" fontId="0" fillId="2" borderId="0" xfId="0" applyFill="1"/>
    <xf numFmtId="0" fontId="1" fillId="2" borderId="0" xfId="0" applyFont="1" applyFill="1" applyAlignment="1">
      <alignment horizontal="center"/>
    </xf>
    <xf numFmtId="0" fontId="0" fillId="2" borderId="0" xfId="0" applyFill="1" applyAlignment="1">
      <alignment horizontal="center"/>
    </xf>
    <xf numFmtId="0" fontId="2" fillId="3" borderId="0" xfId="0" applyFont="1" applyFill="1"/>
    <xf numFmtId="0" fontId="0" fillId="3" borderId="0" xfId="0" applyFill="1"/>
    <xf numFmtId="0" fontId="2" fillId="4" borderId="0" xfId="0" applyFont="1" applyFill="1" applyAlignment="1">
      <alignment vertical="center"/>
    </xf>
    <xf numFmtId="0" fontId="0" fillId="4" borderId="0" xfId="0" applyFill="1" applyAlignment="1">
      <alignment vertical="center"/>
    </xf>
    <xf numFmtId="0" fontId="0" fillId="4" borderId="0" xfId="0" applyFill="1" applyAlignment="1">
      <alignment horizontal="center" vertical="center"/>
    </xf>
    <xf numFmtId="0" fontId="0" fillId="4" borderId="0" xfId="0" applyFill="1" applyAlignment="1">
      <alignment horizontal="center" vertical="center" wrapText="1"/>
    </xf>
    <xf numFmtId="0" fontId="0" fillId="2" borderId="0" xfId="0" quotePrefix="1" applyFill="1" applyAlignment="1">
      <alignment horizontal="center" vertical="center" wrapText="1"/>
    </xf>
    <xf numFmtId="0" fontId="0" fillId="2" borderId="0" xfId="0" applyFill="1" applyAlignment="1">
      <alignment horizontal="center" vertical="center" wrapText="1"/>
    </xf>
    <xf numFmtId="0" fontId="0" fillId="2" borderId="1" xfId="0" applyFill="1" applyBorder="1" applyAlignment="1">
      <alignment vertical="center" wrapText="1"/>
    </xf>
    <xf numFmtId="0" fontId="0" fillId="2" borderId="1" xfId="0" applyFill="1" applyBorder="1" applyAlignment="1">
      <alignment horizontal="right" vertical="center" wrapText="1"/>
    </xf>
    <xf numFmtId="0" fontId="0" fillId="2" borderId="0" xfId="0" applyFill="1" applyAlignment="1">
      <alignment vertical="center" wrapText="1"/>
    </xf>
    <xf numFmtId="0" fontId="0" fillId="2" borderId="0" xfId="0" quotePrefix="1" applyFill="1" applyAlignment="1">
      <alignment horizontal="right" vertical="center" wrapText="1"/>
    </xf>
    <xf numFmtId="0" fontId="0" fillId="2" borderId="2" xfId="0" applyFill="1" applyBorder="1" applyAlignment="1">
      <alignment vertical="center" wrapText="1"/>
    </xf>
    <xf numFmtId="0" fontId="0" fillId="2" borderId="2" xfId="0" applyFill="1" applyBorder="1" applyAlignment="1">
      <alignment horizontal="right" vertical="center" wrapText="1"/>
    </xf>
    <xf numFmtId="0" fontId="0" fillId="2" borderId="0" xfId="0" applyFill="1" applyAlignment="1">
      <alignment horizontal="left" vertical="center"/>
    </xf>
    <xf numFmtId="164" fontId="0" fillId="2" borderId="0" xfId="0" applyNumberFormat="1" applyFill="1" applyAlignment="1">
      <alignment horizontal="right"/>
    </xf>
    <xf numFmtId="165" fontId="0" fillId="2" borderId="0" xfId="0" applyNumberFormat="1" applyFill="1" applyAlignment="1">
      <alignment horizontal="right"/>
    </xf>
    <xf numFmtId="164" fontId="0" fillId="0" borderId="0" xfId="0" applyNumberFormat="1"/>
    <xf numFmtId="3" fontId="0" fillId="2" borderId="0" xfId="0" applyNumberFormat="1" applyFill="1" applyAlignment="1">
      <alignment horizontal="right"/>
    </xf>
    <xf numFmtId="166" fontId="0" fillId="2" borderId="0" xfId="0" applyNumberFormat="1" applyFill="1" applyAlignment="1">
      <alignment horizontal="right"/>
    </xf>
    <xf numFmtId="167" fontId="0" fillId="2" borderId="0" xfId="0" applyNumberFormat="1" applyFill="1" applyAlignment="1">
      <alignment horizontal="right"/>
    </xf>
    <xf numFmtId="164" fontId="2" fillId="4" borderId="0" xfId="0" applyNumberFormat="1" applyFont="1" applyFill="1" applyAlignment="1">
      <alignment horizontal="right"/>
    </xf>
    <xf numFmtId="0" fontId="0" fillId="2" borderId="2" xfId="0" applyFill="1" applyBorder="1" applyAlignment="1">
      <alignment horizontal="center"/>
    </xf>
    <xf numFmtId="164" fontId="2" fillId="4" borderId="2" xfId="0" applyNumberFormat="1" applyFont="1" applyFill="1" applyBorder="1" applyAlignment="1">
      <alignment horizontal="right"/>
    </xf>
    <xf numFmtId="167" fontId="0" fillId="2" borderId="2" xfId="0" applyNumberFormat="1" applyFill="1" applyBorder="1" applyAlignment="1">
      <alignment horizontal="right"/>
    </xf>
    <xf numFmtId="3" fontId="0" fillId="2" borderId="2" xfId="0" applyNumberFormat="1" applyFill="1" applyBorder="1" applyAlignment="1">
      <alignment horizontal="right"/>
    </xf>
    <xf numFmtId="164" fontId="0" fillId="2" borderId="2" xfId="0" applyNumberFormat="1" applyFill="1" applyBorder="1" applyAlignment="1">
      <alignment horizontal="right"/>
    </xf>
    <xf numFmtId="0" fontId="2" fillId="0" borderId="0" xfId="0" applyFont="1" applyAlignment="1">
      <alignment horizontal="right"/>
    </xf>
    <xf numFmtId="164" fontId="0" fillId="0" borderId="3" xfId="0" applyNumberFormat="1" applyBorder="1"/>
    <xf numFmtId="0" fontId="3" fillId="2" borderId="0" xfId="0" applyFont="1" applyFill="1"/>
    <xf numFmtId="0" fontId="0" fillId="2" borderId="0" xfId="0" quotePrefix="1" applyFill="1"/>
    <xf numFmtId="14" fontId="0" fillId="2" borderId="0" xfId="0" applyNumberFormat="1" applyFill="1"/>
    <xf numFmtId="0" fontId="0" fillId="0" borderId="0" xfId="0" quotePrefix="1"/>
    <xf numFmtId="164" fontId="2" fillId="0" borderId="0" xfId="0" applyNumberFormat="1" applyFont="1"/>
    <xf numFmtId="164" fontId="2" fillId="0" borderId="2" xfId="0" applyNumberFormat="1" applyFont="1" applyBorder="1"/>
    <xf numFmtId="0" fontId="2" fillId="2" borderId="0" xfId="0" applyFont="1" applyFill="1"/>
    <xf numFmtId="0" fontId="2" fillId="2" borderId="2" xfId="0" applyFont="1" applyFill="1" applyBorder="1"/>
    <xf numFmtId="3" fontId="0" fillId="3" borderId="4" xfId="0" applyNumberFormat="1" applyFill="1" applyBorder="1" applyProtection="1">
      <protection locked="0"/>
    </xf>
    <xf numFmtId="3" fontId="0" fillId="3" borderId="5" xfId="0" applyNumberFormat="1" applyFill="1" applyBorder="1" applyProtection="1">
      <protection locked="0"/>
    </xf>
    <xf numFmtId="3" fontId="0" fillId="3" borderId="6" xfId="0" applyNumberForma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238125</xdr:colOff>
      <xdr:row>0</xdr:row>
      <xdr:rowOff>0</xdr:rowOff>
    </xdr:from>
    <xdr:to>
      <xdr:col>14</xdr:col>
      <xdr:colOff>843242</xdr:colOff>
      <xdr:row>5</xdr:row>
      <xdr:rowOff>95250</xdr:rowOff>
    </xdr:to>
    <xdr:pic>
      <xdr:nvPicPr>
        <xdr:cNvPr id="2" name="Picture 1">
          <a:extLst>
            <a:ext uri="{FF2B5EF4-FFF2-40B4-BE49-F238E27FC236}">
              <a16:creationId xmlns:a16="http://schemas.microsoft.com/office/drawing/2014/main" id="{68688A23-7978-48B1-854F-2A6FA5245B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0575" y="0"/>
          <a:ext cx="2033867" cy="1047750"/>
        </a:xfrm>
        <a:prstGeom prst="rect">
          <a:avLst/>
        </a:prstGeom>
        <a:ln>
          <a:solidFill>
            <a:schemeClr val="bg1"/>
          </a:solidFill>
        </a:ln>
      </xdr:spPr>
    </xdr:pic>
    <xdr:clientData/>
  </xdr:twoCellAnchor>
  <xdr:twoCellAnchor editAs="oneCell">
    <xdr:from>
      <xdr:col>0</xdr:col>
      <xdr:colOff>0</xdr:colOff>
      <xdr:row>0</xdr:row>
      <xdr:rowOff>0</xdr:rowOff>
    </xdr:from>
    <xdr:to>
      <xdr:col>2</xdr:col>
      <xdr:colOff>457201</xdr:colOff>
      <xdr:row>5</xdr:row>
      <xdr:rowOff>102636</xdr:rowOff>
    </xdr:to>
    <xdr:pic>
      <xdr:nvPicPr>
        <xdr:cNvPr id="3" name="Picture 2">
          <a:extLst>
            <a:ext uri="{FF2B5EF4-FFF2-40B4-BE49-F238E27FC236}">
              <a16:creationId xmlns:a16="http://schemas.microsoft.com/office/drawing/2014/main" id="{5CB71496-90D1-4046-A487-0201B8DF4B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047876" cy="1055136"/>
        </a:xfrm>
        <a:prstGeom prst="rect">
          <a:avLst/>
        </a:prstGeom>
        <a:ln>
          <a:solidFill>
            <a:schemeClr val="bg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D2067-AC95-48A2-9874-D3CA2D02B0C3}">
  <sheetPr>
    <pageSetUpPr fitToPage="1"/>
  </sheetPr>
  <dimension ref="A1:O66"/>
  <sheetViews>
    <sheetView showGridLines="0" tabSelected="1" zoomScale="115" zoomScaleNormal="115" workbookViewId="0"/>
  </sheetViews>
  <sheetFormatPr defaultRowHeight="14.4" x14ac:dyDescent="0.3"/>
  <cols>
    <col min="1" max="1" width="15.6640625" bestFit="1" customWidth="1"/>
    <col min="2" max="2" width="8.109375" bestFit="1" customWidth="1"/>
    <col min="3" max="3" width="10.6640625" customWidth="1"/>
    <col min="4" max="7" width="9.6640625" customWidth="1"/>
    <col min="8" max="8" width="10.33203125" customWidth="1"/>
    <col min="9" max="12" width="9.6640625" customWidth="1"/>
    <col min="13" max="14" width="10.6640625" customWidth="1"/>
    <col min="15" max="15" width="13.88671875" bestFit="1" customWidth="1"/>
  </cols>
  <sheetData>
    <row r="1" spans="1:15" x14ac:dyDescent="0.3">
      <c r="A1" s="1"/>
      <c r="B1" s="1"/>
      <c r="C1" s="1"/>
      <c r="D1" s="1"/>
      <c r="E1" s="1"/>
      <c r="F1" s="1"/>
      <c r="G1" s="1"/>
      <c r="H1" s="1"/>
      <c r="I1" s="1"/>
      <c r="J1" s="1"/>
      <c r="K1" s="1"/>
      <c r="L1" s="1"/>
      <c r="M1" s="1"/>
      <c r="N1" s="1"/>
    </row>
    <row r="2" spans="1:15" x14ac:dyDescent="0.3">
      <c r="A2" s="1"/>
      <c r="B2" s="1"/>
      <c r="C2" s="1"/>
      <c r="D2" s="1"/>
      <c r="E2" s="1"/>
      <c r="F2" s="1"/>
      <c r="G2" s="2" t="s">
        <v>0</v>
      </c>
      <c r="H2" s="1"/>
      <c r="I2" s="1"/>
      <c r="J2" s="1"/>
      <c r="K2" s="1"/>
      <c r="L2" s="1"/>
      <c r="M2" s="1"/>
      <c r="N2" s="1"/>
    </row>
    <row r="3" spans="1:15" x14ac:dyDescent="0.3">
      <c r="A3" s="1"/>
      <c r="B3" s="1"/>
      <c r="C3" s="1"/>
      <c r="D3" s="1"/>
      <c r="E3" s="1"/>
      <c r="F3" s="1"/>
      <c r="G3" s="3" t="s">
        <v>1</v>
      </c>
      <c r="H3" s="1"/>
      <c r="I3" s="1"/>
      <c r="J3" s="1"/>
      <c r="K3" s="1"/>
      <c r="L3" s="1"/>
      <c r="M3" s="1"/>
      <c r="N3" s="1"/>
    </row>
    <row r="4" spans="1:15" x14ac:dyDescent="0.3">
      <c r="A4" s="1"/>
      <c r="B4" s="1"/>
      <c r="C4" s="1"/>
      <c r="D4" s="1"/>
      <c r="E4" s="1"/>
      <c r="F4" s="1"/>
      <c r="G4" s="3" t="s">
        <v>2</v>
      </c>
      <c r="H4" s="1"/>
      <c r="I4" s="1"/>
      <c r="J4" s="1"/>
      <c r="K4" s="1"/>
      <c r="L4" s="1"/>
      <c r="M4" s="1"/>
      <c r="N4" s="1"/>
    </row>
    <row r="5" spans="1:15" x14ac:dyDescent="0.3">
      <c r="A5" s="1"/>
      <c r="B5" s="1"/>
      <c r="C5" s="1"/>
      <c r="D5" s="1"/>
      <c r="E5" s="1"/>
      <c r="F5" s="1"/>
      <c r="G5" s="3" t="str">
        <f ca="1">"Printed date: "&amp;TEXT(TODAY(),"mm/dd/yyyy")</f>
        <v>Printed date: 12/24/2024</v>
      </c>
      <c r="H5" s="1"/>
      <c r="I5" s="1"/>
      <c r="J5" s="1"/>
      <c r="K5" s="1"/>
      <c r="L5" s="1"/>
      <c r="M5" s="1"/>
      <c r="N5" s="1"/>
    </row>
    <row r="6" spans="1:15" ht="9.9" customHeight="1" x14ac:dyDescent="0.3">
      <c r="A6" s="1"/>
      <c r="B6" s="1"/>
      <c r="C6" s="1"/>
      <c r="D6" s="1"/>
      <c r="E6" s="1"/>
      <c r="F6" s="1"/>
      <c r="G6" s="3"/>
      <c r="H6" s="1"/>
      <c r="I6" s="1"/>
      <c r="J6" s="1"/>
      <c r="K6" s="1"/>
      <c r="L6" s="1"/>
      <c r="M6" s="1"/>
      <c r="N6" s="1"/>
    </row>
    <row r="7" spans="1:15" x14ac:dyDescent="0.3">
      <c r="A7" s="4" t="s">
        <v>3</v>
      </c>
      <c r="B7" s="5"/>
      <c r="C7" s="5"/>
      <c r="D7" s="5"/>
      <c r="E7" s="5"/>
      <c r="F7" s="5"/>
      <c r="G7" s="5"/>
      <c r="H7" s="1"/>
      <c r="I7" s="1"/>
      <c r="J7" s="1"/>
      <c r="K7" s="1"/>
      <c r="L7" s="1"/>
      <c r="M7" s="1"/>
      <c r="N7" s="1"/>
    </row>
    <row r="8" spans="1:15" x14ac:dyDescent="0.3">
      <c r="A8" s="6" t="s">
        <v>4</v>
      </c>
      <c r="B8" s="7"/>
      <c r="C8" s="8"/>
      <c r="D8" s="9"/>
      <c r="E8" s="9"/>
      <c r="F8" s="9"/>
      <c r="G8" s="9"/>
      <c r="H8" s="10"/>
      <c r="I8" s="11"/>
      <c r="J8" s="11"/>
      <c r="K8" s="10"/>
      <c r="L8" s="10"/>
    </row>
    <row r="9" spans="1:15" ht="5.0999999999999996" customHeight="1" x14ac:dyDescent="0.3"/>
    <row r="10" spans="1:15" ht="72" x14ac:dyDescent="0.3">
      <c r="A10" s="12" t="s">
        <v>5</v>
      </c>
      <c r="B10" s="12" t="s">
        <v>6</v>
      </c>
      <c r="C10" s="13" t="s">
        <v>7</v>
      </c>
      <c r="D10" s="13" t="s">
        <v>8</v>
      </c>
      <c r="E10" s="13" t="s">
        <v>9</v>
      </c>
      <c r="F10" s="13" t="s">
        <v>10</v>
      </c>
      <c r="G10" s="13" t="s">
        <v>11</v>
      </c>
      <c r="H10" s="13" t="s">
        <v>12</v>
      </c>
      <c r="I10" s="13" t="s">
        <v>13</v>
      </c>
      <c r="J10" s="13" t="s">
        <v>14</v>
      </c>
      <c r="K10" s="13" t="s">
        <v>15</v>
      </c>
      <c r="L10" s="13" t="s">
        <v>16</v>
      </c>
      <c r="M10" s="13" t="s">
        <v>17</v>
      </c>
      <c r="N10" s="13" t="s">
        <v>18</v>
      </c>
      <c r="O10" s="13" t="s">
        <v>19</v>
      </c>
    </row>
    <row r="11" spans="1:15" x14ac:dyDescent="0.3">
      <c r="A11" s="14"/>
      <c r="B11" s="14"/>
      <c r="C11" s="15" t="s">
        <v>20</v>
      </c>
      <c r="D11" s="15" t="s">
        <v>21</v>
      </c>
      <c r="E11" s="15" t="s">
        <v>22</v>
      </c>
      <c r="F11" s="15" t="s">
        <v>23</v>
      </c>
      <c r="G11" s="15" t="s">
        <v>24</v>
      </c>
      <c r="H11" s="15" t="s">
        <v>25</v>
      </c>
      <c r="I11" s="15" t="s">
        <v>26</v>
      </c>
      <c r="J11" s="15" t="s">
        <v>27</v>
      </c>
      <c r="K11" s="15" t="s">
        <v>28</v>
      </c>
      <c r="L11" s="15" t="s">
        <v>29</v>
      </c>
      <c r="M11" s="15" t="s">
        <v>30</v>
      </c>
      <c r="N11" s="15" t="s">
        <v>31</v>
      </c>
      <c r="O11" s="15" t="s">
        <v>32</v>
      </c>
    </row>
    <row r="12" spans="1:15" ht="15" customHeight="1" x14ac:dyDescent="0.3">
      <c r="A12" s="16"/>
      <c r="B12" s="16"/>
      <c r="C12" s="17" t="s">
        <v>33</v>
      </c>
      <c r="D12" s="17" t="s">
        <v>34</v>
      </c>
      <c r="E12" s="17" t="s">
        <v>35</v>
      </c>
      <c r="F12" s="17" t="s">
        <v>33</v>
      </c>
      <c r="G12" s="17" t="s">
        <v>33</v>
      </c>
      <c r="H12" s="17" t="s">
        <v>33</v>
      </c>
      <c r="I12" s="17" t="s">
        <v>34</v>
      </c>
      <c r="J12" s="17" t="s">
        <v>35</v>
      </c>
      <c r="K12" s="17" t="s">
        <v>33</v>
      </c>
      <c r="L12" s="17" t="s">
        <v>33</v>
      </c>
      <c r="M12" s="17" t="s">
        <v>36</v>
      </c>
      <c r="N12" s="17" t="s">
        <v>36</v>
      </c>
      <c r="O12" s="17" t="s">
        <v>37</v>
      </c>
    </row>
    <row r="13" spans="1:15" x14ac:dyDescent="0.3">
      <c r="A13" s="18" t="s">
        <v>38</v>
      </c>
      <c r="B13" s="11" t="s">
        <v>91</v>
      </c>
      <c r="C13" s="19">
        <v>879.1</v>
      </c>
      <c r="D13" s="19">
        <v>4.0999999999999996</v>
      </c>
      <c r="E13" s="20">
        <v>174.54</v>
      </c>
      <c r="F13" s="19">
        <v>715.61399999999992</v>
      </c>
      <c r="G13" s="19">
        <v>163.4860000000001</v>
      </c>
      <c r="H13" s="19">
        <v>42.506360000000029</v>
      </c>
      <c r="I13" s="19">
        <v>3.7</v>
      </c>
      <c r="J13" s="20">
        <v>143.06876022509644</v>
      </c>
      <c r="K13" s="19">
        <v>42.348353026628551</v>
      </c>
      <c r="L13" s="19">
        <v>42.506360000000029</v>
      </c>
      <c r="M13" s="41"/>
      <c r="N13" s="41"/>
      <c r="O13" s="21">
        <f t="shared" ref="O13:O33" si="0">L13*(M13+0.5*N13)</f>
        <v>0</v>
      </c>
    </row>
    <row r="14" spans="1:15" x14ac:dyDescent="0.3">
      <c r="A14" s="14" t="s">
        <v>39</v>
      </c>
      <c r="B14" s="3" t="s">
        <v>91</v>
      </c>
      <c r="C14" s="19">
        <v>625.29</v>
      </c>
      <c r="D14" s="19">
        <v>10.199999999999999</v>
      </c>
      <c r="E14" s="20">
        <v>50.18</v>
      </c>
      <c r="F14" s="19">
        <v>511.83599999999996</v>
      </c>
      <c r="G14" s="19">
        <v>113.45400000000001</v>
      </c>
      <c r="H14" s="19">
        <v>29.498040000000003</v>
      </c>
      <c r="I14" s="19">
        <v>8.4</v>
      </c>
      <c r="J14" s="20">
        <v>40.866714449144304</v>
      </c>
      <c r="K14" s="19">
        <v>27.462432109824974</v>
      </c>
      <c r="L14" s="19">
        <v>29.498040000000003</v>
      </c>
      <c r="M14" s="42"/>
      <c r="N14" s="42"/>
      <c r="O14" s="21">
        <f t="shared" si="0"/>
        <v>0</v>
      </c>
    </row>
    <row r="15" spans="1:15" x14ac:dyDescent="0.3">
      <c r="A15" s="14" t="s">
        <v>40</v>
      </c>
      <c r="B15" s="3" t="s">
        <v>91</v>
      </c>
      <c r="C15" s="19">
        <v>388.19</v>
      </c>
      <c r="D15" s="19">
        <v>5.6</v>
      </c>
      <c r="E15" s="20">
        <v>48.24</v>
      </c>
      <c r="F15" s="19">
        <v>270.14400000000001</v>
      </c>
      <c r="G15" s="19">
        <v>118.04599999999999</v>
      </c>
      <c r="H15" s="19">
        <v>30.691959999999998</v>
      </c>
      <c r="I15" s="19">
        <v>5.5</v>
      </c>
      <c r="J15" s="20">
        <v>41.788050085290067</v>
      </c>
      <c r="K15" s="19">
        <v>18.386742037527629</v>
      </c>
      <c r="L15" s="19">
        <v>30.691959999999998</v>
      </c>
      <c r="M15" s="42"/>
      <c r="N15" s="42"/>
      <c r="O15" s="21">
        <f t="shared" si="0"/>
        <v>0</v>
      </c>
    </row>
    <row r="16" spans="1:15" x14ac:dyDescent="0.3">
      <c r="A16" s="14" t="s">
        <v>41</v>
      </c>
      <c r="B16" s="3" t="s">
        <v>92</v>
      </c>
      <c r="C16" s="19">
        <v>894.56</v>
      </c>
      <c r="D16" s="19">
        <v>0.66</v>
      </c>
      <c r="E16" s="20">
        <v>846.9</v>
      </c>
      <c r="F16" s="19">
        <v>558.95400000000006</v>
      </c>
      <c r="G16" s="19">
        <v>335.60599999999988</v>
      </c>
      <c r="H16" s="19">
        <v>87.25755999999997</v>
      </c>
      <c r="I16" s="23">
        <v>0.36699999999999999</v>
      </c>
      <c r="J16" s="22">
        <v>1827.8924336541045</v>
      </c>
      <c r="K16" s="19">
        <v>53.666921852084506</v>
      </c>
      <c r="L16" s="19">
        <v>87.25755999999997</v>
      </c>
      <c r="M16" s="42"/>
      <c r="N16" s="42"/>
      <c r="O16" s="21">
        <f t="shared" si="0"/>
        <v>0</v>
      </c>
    </row>
    <row r="17" spans="1:15" x14ac:dyDescent="0.3">
      <c r="A17" s="14" t="s">
        <v>42</v>
      </c>
      <c r="B17" s="3" t="s">
        <v>92</v>
      </c>
      <c r="C17" s="19">
        <v>1314.84</v>
      </c>
      <c r="D17" s="23">
        <v>0.156</v>
      </c>
      <c r="E17" s="22">
        <v>7534</v>
      </c>
      <c r="F17" s="19">
        <v>1175.3040000000001</v>
      </c>
      <c r="G17" s="19">
        <v>139.53599999999983</v>
      </c>
      <c r="H17" s="19">
        <v>36.279359999999954</v>
      </c>
      <c r="I17" s="23">
        <v>0.14000000000000001</v>
      </c>
      <c r="J17" s="22">
        <v>6206.8920317055163</v>
      </c>
      <c r="K17" s="19">
        <v>69.517190755101794</v>
      </c>
      <c r="L17" s="19">
        <v>69.517190755101794</v>
      </c>
      <c r="M17" s="42"/>
      <c r="N17" s="42"/>
      <c r="O17" s="21">
        <f t="shared" si="0"/>
        <v>0</v>
      </c>
    </row>
    <row r="18" spans="1:15" x14ac:dyDescent="0.3">
      <c r="A18" s="14" t="s">
        <v>43</v>
      </c>
      <c r="B18" s="3" t="s">
        <v>91</v>
      </c>
      <c r="C18" s="19">
        <v>437.14</v>
      </c>
      <c r="D18" s="19">
        <v>4.0999999999999996</v>
      </c>
      <c r="E18" s="20">
        <v>66.680000000000007</v>
      </c>
      <c r="F18" s="19">
        <v>273.38799999999998</v>
      </c>
      <c r="G18" s="19">
        <v>163.75200000000001</v>
      </c>
      <c r="H18" s="19">
        <v>42.575520000000004</v>
      </c>
      <c r="I18" s="19">
        <v>3.95</v>
      </c>
      <c r="J18" s="20">
        <v>63.834744388899111</v>
      </c>
      <c r="K18" s="19">
        <v>20.17177922689212</v>
      </c>
      <c r="L18" s="19">
        <v>42.575520000000004</v>
      </c>
      <c r="M18" s="42"/>
      <c r="N18" s="42"/>
      <c r="O18" s="21">
        <f t="shared" si="0"/>
        <v>0</v>
      </c>
    </row>
    <row r="19" spans="1:15" x14ac:dyDescent="0.3">
      <c r="A19" s="14" t="s">
        <v>44</v>
      </c>
      <c r="B19" s="3" t="s">
        <v>91</v>
      </c>
      <c r="C19" s="19">
        <v>472.01</v>
      </c>
      <c r="D19" s="19">
        <v>6.6</v>
      </c>
      <c r="E19" s="20">
        <v>73.349999999999994</v>
      </c>
      <c r="F19" s="19">
        <v>484.10999999999996</v>
      </c>
      <c r="G19" s="19">
        <v>0</v>
      </c>
      <c r="H19" s="19">
        <v>0</v>
      </c>
      <c r="I19" s="19">
        <v>4.95</v>
      </c>
      <c r="J19" s="20">
        <v>54.958874625167908</v>
      </c>
      <c r="K19" s="19">
        <v>21.763714351566492</v>
      </c>
      <c r="L19" s="19">
        <v>21.763714351566492</v>
      </c>
      <c r="M19" s="42"/>
      <c r="N19" s="42"/>
      <c r="O19" s="21">
        <f t="shared" si="0"/>
        <v>0</v>
      </c>
    </row>
    <row r="20" spans="1:15" x14ac:dyDescent="0.3">
      <c r="A20" s="14" t="s">
        <v>45</v>
      </c>
      <c r="B20" s="3" t="s">
        <v>91</v>
      </c>
      <c r="C20" s="19">
        <v>524.48</v>
      </c>
      <c r="D20" s="19">
        <v>3.4</v>
      </c>
      <c r="E20" s="20">
        <v>66.41</v>
      </c>
      <c r="F20" s="19">
        <v>225.79399999999998</v>
      </c>
      <c r="G20" s="19">
        <v>298.68600000000004</v>
      </c>
      <c r="H20" s="19">
        <v>77.658360000000016</v>
      </c>
      <c r="I20" s="19">
        <v>2.4</v>
      </c>
      <c r="J20" s="20">
        <v>52.114734869587998</v>
      </c>
      <c r="K20" s="19">
        <v>10.006029094960896</v>
      </c>
      <c r="L20" s="19">
        <v>77.658360000000016</v>
      </c>
      <c r="M20" s="42"/>
      <c r="N20" s="42"/>
      <c r="O20" s="21">
        <f t="shared" si="0"/>
        <v>0</v>
      </c>
    </row>
    <row r="21" spans="1:15" x14ac:dyDescent="0.3">
      <c r="A21" s="14" t="s">
        <v>46</v>
      </c>
      <c r="B21" s="3" t="s">
        <v>92</v>
      </c>
      <c r="C21" s="19">
        <v>1184.95</v>
      </c>
      <c r="D21" s="24">
        <v>0.26500000000000001</v>
      </c>
      <c r="E21" s="22">
        <v>3891.1</v>
      </c>
      <c r="F21" s="19">
        <v>1031.1415</v>
      </c>
      <c r="G21" s="19">
        <v>153.80850000000009</v>
      </c>
      <c r="H21" s="19">
        <v>39.990210000000026</v>
      </c>
      <c r="I21" s="24">
        <v>0.26750000000000002</v>
      </c>
      <c r="J21" s="22">
        <v>3565.5381829469966</v>
      </c>
      <c r="K21" s="19">
        <v>76.302517115065726</v>
      </c>
      <c r="L21" s="19">
        <v>76.302517115065726</v>
      </c>
      <c r="M21" s="42"/>
      <c r="N21" s="42"/>
      <c r="O21" s="21">
        <f t="shared" si="0"/>
        <v>0</v>
      </c>
    </row>
    <row r="22" spans="1:15" x14ac:dyDescent="0.3">
      <c r="A22" s="39" t="s">
        <v>47</v>
      </c>
      <c r="B22" s="3" t="s">
        <v>92</v>
      </c>
      <c r="C22" s="25" t="s">
        <v>48</v>
      </c>
      <c r="D22" s="24">
        <v>0.19750000000000001</v>
      </c>
      <c r="E22" s="22">
        <v>1700.2944049618986</v>
      </c>
      <c r="F22" s="19">
        <v>335.808144979975</v>
      </c>
      <c r="G22" s="25" t="s">
        <v>48</v>
      </c>
      <c r="H22" s="25" t="s">
        <v>48</v>
      </c>
      <c r="I22" s="24">
        <v>0.20150000000000001</v>
      </c>
      <c r="J22" s="22">
        <v>1450.3998431349246</v>
      </c>
      <c r="K22" s="19">
        <v>23.380445471334987</v>
      </c>
      <c r="L22" s="19">
        <v>23.380445471334987</v>
      </c>
      <c r="M22" s="42"/>
      <c r="N22" s="42"/>
      <c r="O22" s="37">
        <f t="shared" si="0"/>
        <v>0</v>
      </c>
    </row>
    <row r="23" spans="1:15" x14ac:dyDescent="0.3">
      <c r="A23" s="39" t="s">
        <v>49</v>
      </c>
      <c r="B23" s="3" t="s">
        <v>92</v>
      </c>
      <c r="C23" s="25" t="s">
        <v>48</v>
      </c>
      <c r="D23" s="24">
        <v>0.20300000000000001</v>
      </c>
      <c r="E23" s="22">
        <v>1728.5804536192111</v>
      </c>
      <c r="F23" s="19">
        <v>350.90183208469989</v>
      </c>
      <c r="G23" s="25" t="s">
        <v>48</v>
      </c>
      <c r="H23" s="25" t="s">
        <v>48</v>
      </c>
      <c r="I23" s="24">
        <v>0.20150000000000001</v>
      </c>
      <c r="J23" s="22">
        <v>1659.8673677211195</v>
      </c>
      <c r="K23" s="19">
        <v>26.757061967664448</v>
      </c>
      <c r="L23" s="19">
        <v>26.757061967664448</v>
      </c>
      <c r="M23" s="42"/>
      <c r="N23" s="42"/>
      <c r="O23" s="37">
        <f t="shared" si="0"/>
        <v>0</v>
      </c>
    </row>
    <row r="24" spans="1:15" x14ac:dyDescent="0.3">
      <c r="A24" s="39" t="s">
        <v>50</v>
      </c>
      <c r="B24" s="3" t="s">
        <v>92</v>
      </c>
      <c r="C24" s="25" t="s">
        <v>48</v>
      </c>
      <c r="D24" s="24">
        <v>0.34</v>
      </c>
      <c r="E24" s="22">
        <v>1079.9000000000001</v>
      </c>
      <c r="F24" s="19">
        <v>367.16600000000005</v>
      </c>
      <c r="G24" s="25" t="s">
        <v>48</v>
      </c>
      <c r="H24" s="25" t="s">
        <v>48</v>
      </c>
      <c r="I24" s="24">
        <v>0.19969999999999999</v>
      </c>
      <c r="J24" s="22">
        <v>1209.5314323366481</v>
      </c>
      <c r="K24" s="19">
        <v>19.323474163010289</v>
      </c>
      <c r="L24" s="19">
        <v>19.323474163010289</v>
      </c>
      <c r="M24" s="42"/>
      <c r="N24" s="42"/>
      <c r="O24" s="37">
        <f t="shared" si="0"/>
        <v>0</v>
      </c>
    </row>
    <row r="25" spans="1:15" x14ac:dyDescent="0.3">
      <c r="A25" s="39" t="s">
        <v>51</v>
      </c>
      <c r="B25" s="3" t="s">
        <v>92</v>
      </c>
      <c r="C25" s="25" t="s">
        <v>48</v>
      </c>
      <c r="D25" s="24">
        <v>0.13850000000000001</v>
      </c>
      <c r="E25" s="22">
        <v>1819.7</v>
      </c>
      <c r="F25" s="19">
        <v>252.02845000000002</v>
      </c>
      <c r="G25" s="25" t="s">
        <v>48</v>
      </c>
      <c r="H25" s="25" t="s">
        <v>48</v>
      </c>
      <c r="I25" s="24">
        <v>0.11</v>
      </c>
      <c r="J25" s="22">
        <v>1836.6476227922753</v>
      </c>
      <c r="K25" s="19">
        <v>16.162499080572022</v>
      </c>
      <c r="L25" s="19">
        <v>16.162499080572022</v>
      </c>
      <c r="M25" s="42"/>
      <c r="N25" s="42"/>
      <c r="O25" s="37">
        <f t="shared" si="0"/>
        <v>0</v>
      </c>
    </row>
    <row r="26" spans="1:15" x14ac:dyDescent="0.3">
      <c r="A26" s="39" t="s">
        <v>52</v>
      </c>
      <c r="B26" s="3" t="s">
        <v>91</v>
      </c>
      <c r="C26" s="25" t="s">
        <v>48</v>
      </c>
      <c r="D26" s="19">
        <v>13</v>
      </c>
      <c r="E26" s="20">
        <v>18.88</v>
      </c>
      <c r="F26" s="19">
        <v>245.44</v>
      </c>
      <c r="G26" s="25" t="s">
        <v>48</v>
      </c>
      <c r="H26" s="25" t="s">
        <v>48</v>
      </c>
      <c r="I26" s="19">
        <v>11.284000000000001</v>
      </c>
      <c r="J26" s="20">
        <v>19.367747366124235</v>
      </c>
      <c r="K26" s="19">
        <v>17.483652902347668</v>
      </c>
      <c r="L26" s="19">
        <v>17.483652902347668</v>
      </c>
      <c r="M26" s="42"/>
      <c r="N26" s="42"/>
      <c r="O26" s="37">
        <f t="shared" si="0"/>
        <v>0</v>
      </c>
    </row>
    <row r="27" spans="1:15" x14ac:dyDescent="0.3">
      <c r="A27" s="39" t="s">
        <v>53</v>
      </c>
      <c r="B27" s="3" t="s">
        <v>92</v>
      </c>
      <c r="C27" s="25" t="s">
        <v>48</v>
      </c>
      <c r="D27" s="24">
        <v>0.33</v>
      </c>
      <c r="E27" s="22">
        <v>1304.3</v>
      </c>
      <c r="F27" s="19">
        <v>430.41899999999998</v>
      </c>
      <c r="G27" s="25" t="s">
        <v>48</v>
      </c>
      <c r="H27" s="25" t="s">
        <v>48</v>
      </c>
      <c r="I27" s="24">
        <v>0.21540000000000001</v>
      </c>
      <c r="J27" s="22">
        <v>1401.8126415224938</v>
      </c>
      <c r="K27" s="19">
        <v>24.156035438715612</v>
      </c>
      <c r="L27" s="19">
        <v>24.156035438715612</v>
      </c>
      <c r="M27" s="42"/>
      <c r="N27" s="42"/>
      <c r="O27" s="37">
        <f t="shared" si="0"/>
        <v>0</v>
      </c>
    </row>
    <row r="28" spans="1:15" x14ac:dyDescent="0.3">
      <c r="A28" s="39" t="s">
        <v>54</v>
      </c>
      <c r="B28" s="3" t="s">
        <v>92</v>
      </c>
      <c r="C28" s="25" t="s">
        <v>48</v>
      </c>
      <c r="D28" s="24">
        <v>0.26</v>
      </c>
      <c r="E28" s="22">
        <v>1375.7</v>
      </c>
      <c r="F28" s="19">
        <v>357.68200000000002</v>
      </c>
      <c r="G28" s="25" t="s">
        <v>48</v>
      </c>
      <c r="H28" s="25" t="s">
        <v>48</v>
      </c>
      <c r="I28" s="24">
        <v>0.19040000000000001</v>
      </c>
      <c r="J28" s="22">
        <v>1428.9630047362236</v>
      </c>
      <c r="K28" s="19">
        <v>21.76596448814216</v>
      </c>
      <c r="L28" s="19">
        <v>21.76596448814216</v>
      </c>
      <c r="M28" s="42"/>
      <c r="N28" s="42"/>
      <c r="O28" s="37">
        <f t="shared" si="0"/>
        <v>0</v>
      </c>
    </row>
    <row r="29" spans="1:15" x14ac:dyDescent="0.3">
      <c r="A29" s="39" t="s">
        <v>55</v>
      </c>
      <c r="B29" s="3" t="s">
        <v>92</v>
      </c>
      <c r="C29" s="25" t="s">
        <v>48</v>
      </c>
      <c r="D29" s="24">
        <v>0.48</v>
      </c>
      <c r="E29" s="22">
        <v>719.7</v>
      </c>
      <c r="F29" s="19">
        <v>345.45600000000002</v>
      </c>
      <c r="G29" s="25" t="s">
        <v>48</v>
      </c>
      <c r="H29" s="25" t="s">
        <v>48</v>
      </c>
      <c r="I29" s="24">
        <v>0.20150000000000001</v>
      </c>
      <c r="J29" s="22">
        <v>708.22396973952266</v>
      </c>
      <c r="K29" s="19">
        <v>11.416570392201107</v>
      </c>
      <c r="L29" s="19">
        <v>11.416570392201107</v>
      </c>
      <c r="M29" s="42"/>
      <c r="N29" s="42"/>
      <c r="O29" s="37">
        <f t="shared" si="0"/>
        <v>0</v>
      </c>
    </row>
    <row r="30" spans="1:15" x14ac:dyDescent="0.3">
      <c r="A30" s="39" t="s">
        <v>56</v>
      </c>
      <c r="B30" s="3" t="s">
        <v>92</v>
      </c>
      <c r="C30" s="25" t="s">
        <v>48</v>
      </c>
      <c r="D30" s="24">
        <v>0.16</v>
      </c>
      <c r="E30" s="22">
        <v>1768</v>
      </c>
      <c r="F30" s="19">
        <v>282.88</v>
      </c>
      <c r="G30" s="25" t="s">
        <v>48</v>
      </c>
      <c r="H30" s="25" t="s">
        <v>48</v>
      </c>
      <c r="I30" s="24">
        <v>0.20150000000000001</v>
      </c>
      <c r="J30" s="22">
        <v>1441.3308385850708</v>
      </c>
      <c r="K30" s="19">
        <v>23.234253117991344</v>
      </c>
      <c r="L30" s="19">
        <v>23.234253117991344</v>
      </c>
      <c r="M30" s="42"/>
      <c r="N30" s="42"/>
      <c r="O30" s="37">
        <f t="shared" si="0"/>
        <v>0</v>
      </c>
    </row>
    <row r="31" spans="1:15" x14ac:dyDescent="0.3">
      <c r="A31" s="39" t="s">
        <v>57</v>
      </c>
      <c r="B31" s="3" t="s">
        <v>92</v>
      </c>
      <c r="C31" s="25" t="s">
        <v>48</v>
      </c>
      <c r="D31" s="24">
        <v>0.3</v>
      </c>
      <c r="E31" s="22">
        <v>1241.8</v>
      </c>
      <c r="F31" s="19">
        <v>372.53999999999996</v>
      </c>
      <c r="G31" s="25" t="s">
        <v>48</v>
      </c>
      <c r="H31" s="25" t="s">
        <v>48</v>
      </c>
      <c r="I31" s="24">
        <v>0.20150000000000001</v>
      </c>
      <c r="J31" s="22">
        <v>974.53954893414698</v>
      </c>
      <c r="K31" s="19">
        <v>15.70957752881845</v>
      </c>
      <c r="L31" s="19">
        <v>15.70957752881845</v>
      </c>
      <c r="M31" s="42"/>
      <c r="N31" s="42"/>
      <c r="O31" s="37">
        <f t="shared" si="0"/>
        <v>0</v>
      </c>
    </row>
    <row r="32" spans="1:15" x14ac:dyDescent="0.3">
      <c r="A32" s="39" t="s">
        <v>58</v>
      </c>
      <c r="B32" s="3" t="s">
        <v>92</v>
      </c>
      <c r="C32" s="25" t="s">
        <v>48</v>
      </c>
      <c r="D32" s="24">
        <v>0.192</v>
      </c>
      <c r="E32" s="22">
        <v>1400</v>
      </c>
      <c r="F32" s="19">
        <v>268.8</v>
      </c>
      <c r="G32" s="25" t="s">
        <v>48</v>
      </c>
      <c r="H32" s="25" t="s">
        <v>48</v>
      </c>
      <c r="I32" s="24">
        <v>0.20150000000000001</v>
      </c>
      <c r="J32" s="22">
        <v>1201.5220603105622</v>
      </c>
      <c r="K32" s="19">
        <v>19.368535612206266</v>
      </c>
      <c r="L32" s="19">
        <v>19.368535612206266</v>
      </c>
      <c r="M32" s="42"/>
      <c r="N32" s="42"/>
      <c r="O32" s="37">
        <f t="shared" si="0"/>
        <v>0</v>
      </c>
    </row>
    <row r="33" spans="1:15" x14ac:dyDescent="0.3">
      <c r="A33" s="40" t="s">
        <v>59</v>
      </c>
      <c r="B33" s="26" t="s">
        <v>92</v>
      </c>
      <c r="C33" s="27" t="s">
        <v>48</v>
      </c>
      <c r="D33" s="28">
        <v>0.39</v>
      </c>
      <c r="E33" s="29">
        <v>549.39833193443269</v>
      </c>
      <c r="F33" s="30">
        <v>214.26534945442876</v>
      </c>
      <c r="G33" s="27" t="s">
        <v>48</v>
      </c>
      <c r="H33" s="27" t="s">
        <v>48</v>
      </c>
      <c r="I33" s="28">
        <v>0.20150000000000001</v>
      </c>
      <c r="J33" s="29">
        <v>327.27199096221534</v>
      </c>
      <c r="K33" s="30">
        <v>5.2756244943109118</v>
      </c>
      <c r="L33" s="30">
        <v>5.2756244943109118</v>
      </c>
      <c r="M33" s="43"/>
      <c r="N33" s="43"/>
      <c r="O33" s="38">
        <f t="shared" si="0"/>
        <v>0</v>
      </c>
    </row>
    <row r="34" spans="1:15" ht="5.0999999999999996" customHeight="1" x14ac:dyDescent="0.3">
      <c r="A34" s="1"/>
      <c r="B34" s="1"/>
      <c r="C34" s="1"/>
      <c r="D34" s="1"/>
      <c r="E34" s="1"/>
      <c r="F34" s="1"/>
      <c r="G34" s="1"/>
      <c r="H34" s="1"/>
      <c r="I34" s="1"/>
      <c r="J34" s="1"/>
      <c r="K34" s="1"/>
      <c r="L34" s="1"/>
    </row>
    <row r="35" spans="1:15" x14ac:dyDescent="0.3">
      <c r="A35" s="1"/>
      <c r="B35" s="1"/>
      <c r="C35" s="1"/>
      <c r="D35" s="1"/>
      <c r="E35" s="1"/>
      <c r="F35" s="1"/>
      <c r="G35" s="1"/>
      <c r="H35" s="1"/>
      <c r="I35" s="1"/>
      <c r="J35" s="1"/>
      <c r="K35" s="1"/>
      <c r="L35" s="1"/>
      <c r="N35" s="31" t="s">
        <v>60</v>
      </c>
      <c r="O35" s="32">
        <f>SUM(O13:O33)</f>
        <v>0</v>
      </c>
    </row>
    <row r="36" spans="1:15" x14ac:dyDescent="0.3">
      <c r="A36" s="1"/>
      <c r="B36" s="1"/>
      <c r="C36" s="1"/>
      <c r="D36" s="1"/>
      <c r="E36" s="1"/>
      <c r="F36" s="1"/>
      <c r="G36" s="1"/>
      <c r="H36" s="1"/>
      <c r="I36" s="1"/>
      <c r="J36" s="1"/>
      <c r="K36" s="1"/>
      <c r="L36" s="1"/>
      <c r="N36" s="31" t="s">
        <v>61</v>
      </c>
      <c r="O36" s="32">
        <f>MIN(125000,O35)</f>
        <v>0</v>
      </c>
    </row>
    <row r="37" spans="1:15" x14ac:dyDescent="0.3">
      <c r="A37" s="33" t="s">
        <v>62</v>
      </c>
      <c r="B37" s="1"/>
      <c r="C37" s="1"/>
      <c r="D37" s="1"/>
      <c r="E37" s="1"/>
      <c r="F37" s="1"/>
      <c r="G37" s="1"/>
      <c r="H37" s="1"/>
      <c r="I37" s="1"/>
      <c r="J37" s="1"/>
      <c r="K37" s="1"/>
      <c r="L37" s="1"/>
      <c r="N37" s="31" t="s">
        <v>63</v>
      </c>
      <c r="O37" s="32">
        <f>MIN(250000,O35)</f>
        <v>0</v>
      </c>
    </row>
    <row r="38" spans="1:15" x14ac:dyDescent="0.3">
      <c r="A38" s="1" t="s">
        <v>64</v>
      </c>
      <c r="B38" s="1"/>
      <c r="C38" s="1"/>
      <c r="D38" s="1"/>
      <c r="E38" s="1"/>
      <c r="F38" s="1"/>
      <c r="G38" s="1"/>
      <c r="H38" s="1"/>
      <c r="I38" s="1"/>
      <c r="J38" s="1"/>
      <c r="K38" s="1"/>
      <c r="L38" s="1"/>
    </row>
    <row r="39" spans="1:15" x14ac:dyDescent="0.3">
      <c r="A39" s="1" t="s">
        <v>65</v>
      </c>
      <c r="B39" s="1"/>
      <c r="C39" s="1"/>
      <c r="D39" s="1"/>
      <c r="E39" s="1"/>
      <c r="F39" s="1"/>
      <c r="G39" s="1"/>
      <c r="H39" s="1"/>
      <c r="I39" s="1"/>
      <c r="J39" s="1"/>
      <c r="K39" s="1"/>
      <c r="L39" s="1"/>
    </row>
    <row r="40" spans="1:15" x14ac:dyDescent="0.3">
      <c r="A40" s="1" t="s">
        <v>66</v>
      </c>
      <c r="B40" s="1"/>
      <c r="C40" s="1"/>
      <c r="D40" s="1"/>
      <c r="E40" s="1"/>
      <c r="F40" s="1"/>
      <c r="G40" s="1"/>
      <c r="H40" s="1"/>
      <c r="I40" s="1"/>
      <c r="J40" s="1"/>
      <c r="K40" s="1"/>
      <c r="L40" s="1"/>
    </row>
    <row r="41" spans="1:15" x14ac:dyDescent="0.3">
      <c r="A41" s="1" t="s">
        <v>67</v>
      </c>
      <c r="B41" s="1"/>
      <c r="C41" s="1"/>
      <c r="D41" s="1"/>
      <c r="E41" s="1"/>
      <c r="F41" s="1"/>
      <c r="G41" s="1"/>
      <c r="H41" s="1"/>
      <c r="I41" s="1"/>
      <c r="J41" s="1"/>
      <c r="K41" s="1"/>
      <c r="L41" s="1"/>
    </row>
    <row r="42" spans="1:15" x14ac:dyDescent="0.3">
      <c r="B42" s="1"/>
      <c r="C42" s="1"/>
      <c r="D42" s="1"/>
      <c r="E42" s="1"/>
      <c r="F42" s="1"/>
      <c r="G42" s="1"/>
      <c r="H42" s="1"/>
      <c r="I42" s="1"/>
      <c r="J42" s="1"/>
      <c r="K42" s="1"/>
      <c r="L42" s="1"/>
    </row>
    <row r="43" spans="1:15" x14ac:dyDescent="0.3">
      <c r="A43" s="1"/>
      <c r="B43" s="1"/>
      <c r="C43" s="1"/>
      <c r="D43" s="1"/>
      <c r="E43" s="1"/>
      <c r="F43" s="1"/>
      <c r="G43" s="1"/>
      <c r="H43" s="1"/>
      <c r="I43" s="1"/>
      <c r="J43" s="1"/>
      <c r="K43" s="1"/>
      <c r="L43" s="1"/>
    </row>
    <row r="44" spans="1:15" x14ac:dyDescent="0.3">
      <c r="A44" s="33" t="s">
        <v>68</v>
      </c>
      <c r="B44" s="1"/>
      <c r="C44" s="1"/>
      <c r="D44" s="1"/>
      <c r="E44" s="1"/>
      <c r="F44" s="1"/>
      <c r="G44" s="1"/>
      <c r="H44" s="1"/>
      <c r="I44" s="1"/>
      <c r="J44" s="1"/>
      <c r="K44" s="1"/>
      <c r="L44" s="1"/>
    </row>
    <row r="45" spans="1:15" x14ac:dyDescent="0.3">
      <c r="A45" s="39" t="s">
        <v>89</v>
      </c>
      <c r="B45" s="1"/>
      <c r="C45" s="1"/>
      <c r="D45" s="1"/>
      <c r="E45" s="1"/>
      <c r="F45" s="1"/>
      <c r="G45" s="1"/>
      <c r="H45" s="1"/>
      <c r="I45" s="1"/>
      <c r="J45" s="1"/>
      <c r="K45" s="1"/>
      <c r="L45" s="1"/>
    </row>
    <row r="46" spans="1:15" x14ac:dyDescent="0.3">
      <c r="A46" s="39" t="s">
        <v>90</v>
      </c>
      <c r="B46" s="1"/>
      <c r="C46" s="1"/>
      <c r="D46" s="1"/>
      <c r="E46" s="1"/>
      <c r="F46" s="1"/>
      <c r="G46" s="1"/>
      <c r="H46" s="1"/>
      <c r="I46" s="1"/>
      <c r="J46" s="1"/>
      <c r="K46" s="1"/>
      <c r="L46" s="1"/>
    </row>
    <row r="47" spans="1:15" x14ac:dyDescent="0.3">
      <c r="A47" s="34" t="s">
        <v>69</v>
      </c>
      <c r="B47" s="1"/>
      <c r="C47" s="1"/>
      <c r="D47" s="1"/>
      <c r="E47" s="1"/>
      <c r="F47" s="1"/>
      <c r="G47" s="1"/>
      <c r="H47" s="1"/>
      <c r="I47" s="1"/>
      <c r="J47" s="1"/>
      <c r="K47" s="1"/>
      <c r="L47" s="1"/>
    </row>
    <row r="48" spans="1:15" x14ac:dyDescent="0.3">
      <c r="A48" s="34" t="s">
        <v>70</v>
      </c>
      <c r="B48" s="1"/>
      <c r="C48" s="1"/>
      <c r="D48" s="1"/>
      <c r="E48" s="1"/>
      <c r="F48" s="1"/>
      <c r="G48" s="1"/>
      <c r="H48" s="1"/>
      <c r="I48" s="1"/>
      <c r="J48" s="1"/>
      <c r="K48" s="1"/>
      <c r="L48" s="1"/>
    </row>
    <row r="49" spans="1:15" x14ac:dyDescent="0.3">
      <c r="A49" s="34" t="s">
        <v>71</v>
      </c>
      <c r="B49" s="1"/>
      <c r="C49" s="1"/>
      <c r="D49" s="1"/>
      <c r="E49" s="1"/>
      <c r="F49" s="1"/>
      <c r="G49" s="1"/>
      <c r="H49" s="1"/>
      <c r="I49" s="1"/>
      <c r="J49" s="1"/>
      <c r="K49" s="1"/>
      <c r="L49" s="1"/>
    </row>
    <row r="50" spans="1:15" x14ac:dyDescent="0.3">
      <c r="A50" t="s">
        <v>72</v>
      </c>
    </row>
    <row r="51" spans="1:15" x14ac:dyDescent="0.3">
      <c r="A51" t="s">
        <v>73</v>
      </c>
    </row>
    <row r="52" spans="1:15" x14ac:dyDescent="0.3">
      <c r="A52" t="s">
        <v>74</v>
      </c>
    </row>
    <row r="53" spans="1:15" x14ac:dyDescent="0.3">
      <c r="A53" t="s">
        <v>75</v>
      </c>
    </row>
    <row r="54" spans="1:15" x14ac:dyDescent="0.3">
      <c r="A54" t="s">
        <v>76</v>
      </c>
    </row>
    <row r="55" spans="1:15" x14ac:dyDescent="0.3">
      <c r="A55" t="s">
        <v>77</v>
      </c>
    </row>
    <row r="56" spans="1:15" x14ac:dyDescent="0.3">
      <c r="A56" t="s">
        <v>78</v>
      </c>
    </row>
    <row r="57" spans="1:15" x14ac:dyDescent="0.3">
      <c r="A57" t="s">
        <v>79</v>
      </c>
    </row>
    <row r="58" spans="1:15" x14ac:dyDescent="0.3">
      <c r="A58" t="s">
        <v>80</v>
      </c>
    </row>
    <row r="59" spans="1:15" x14ac:dyDescent="0.3">
      <c r="A59" t="s">
        <v>81</v>
      </c>
    </row>
    <row r="60" spans="1:15" x14ac:dyDescent="0.3">
      <c r="A60" t="s">
        <v>82</v>
      </c>
    </row>
    <row r="61" spans="1:15" x14ac:dyDescent="0.3">
      <c r="A61" t="s">
        <v>83</v>
      </c>
    </row>
    <row r="62" spans="1:15" x14ac:dyDescent="0.3">
      <c r="A62" t="s">
        <v>84</v>
      </c>
      <c r="N62" s="1"/>
      <c r="O62" s="35"/>
    </row>
    <row r="63" spans="1:15" x14ac:dyDescent="0.3">
      <c r="A63" t="s">
        <v>85</v>
      </c>
    </row>
    <row r="64" spans="1:15" x14ac:dyDescent="0.3">
      <c r="A64" t="s">
        <v>86</v>
      </c>
    </row>
    <row r="65" spans="1:1" x14ac:dyDescent="0.3">
      <c r="A65" s="36" t="s">
        <v>87</v>
      </c>
    </row>
    <row r="66" spans="1:1" x14ac:dyDescent="0.3">
      <c r="A66" s="36" t="s">
        <v>88</v>
      </c>
    </row>
  </sheetData>
  <sheetProtection algorithmName="SHA-512" hashValue="OzvXsjjI6duVKmvc7yM568V8OHJS20DSedNti2OYh/ehvCyuu7LRgtQ1qeUwdONIaTyvIlqYRLoe3Zf3tpLDhw==" saltValue="t/wtZBiHFlCv5hSCQdMl8w==" spinCount="100000" sheet="1" objects="1" scenarios="1" formatColumns="0"/>
  <pageMargins left="0.25" right="0.25" top="0.4" bottom="0.25" header="0.3" footer="0.3"/>
  <pageSetup scale="85" fitToHeight="2" orientation="landscape" r:id="rId1"/>
  <headerFooter>
    <oddFooter>&amp;RPrinted date: &amp;D
Page: &amp;P /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Calculator</vt:lpstr>
      <vt:lpstr>Calculator!Print_Area</vt:lpstr>
      <vt:lpstr>Calculator!Print_Titles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Rosenbohm, Marc</dc:creator>
  <cp:lastModifiedBy>Rosenbohm, Marc</cp:lastModifiedBy>
  <cp:lastPrinted>2024-12-23T21:53:28Z</cp:lastPrinted>
  <dcterms:created xsi:type="dcterms:W3CDTF">2024-12-23T01:58:02Z</dcterms:created>
  <dcterms:modified xsi:type="dcterms:W3CDTF">2024-12-24T06:02:37Z</dcterms:modified>
</cp:coreProperties>
</file>