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007FF25F-08DD-4B15-8A71-061F873A108D}" xr6:coauthVersionLast="46" xr6:coauthVersionMax="46" xr10:uidLastSave="{00000000-0000-0000-0000-000000000000}"/>
  <bookViews>
    <workbookView xWindow="768" yWindow="768" windowWidth="9864" windowHeight="11244" xr2:uid="{DACF3113-47F7-4258-9CAF-4D99F7E5D3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8" i="1" s="1"/>
  <c r="D35" i="1"/>
  <c r="F35" i="1" s="1"/>
  <c r="H35" i="1" s="1"/>
  <c r="D34" i="1"/>
  <c r="F34" i="1" s="1"/>
  <c r="H34" i="1" s="1"/>
  <c r="D33" i="1"/>
  <c r="F33" i="1" s="1"/>
  <c r="H33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4" i="1"/>
  <c r="H24" i="1" s="1"/>
  <c r="D23" i="1"/>
  <c r="F23" i="1" s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E12" i="1"/>
  <c r="F12" i="1" s="1"/>
  <c r="H12" i="1" s="1"/>
  <c r="F11" i="1"/>
  <c r="H11" i="1" s="1"/>
  <c r="F10" i="1"/>
  <c r="H10" i="1" s="1"/>
  <c r="F9" i="1"/>
  <c r="D4" i="1"/>
  <c r="F4" i="1" s="1"/>
  <c r="F39" i="1" l="1"/>
  <c r="H4" i="1"/>
  <c r="F5" i="1"/>
  <c r="H9" i="1"/>
  <c r="H39" i="1" s="1"/>
  <c r="F41" i="1" l="1"/>
  <c r="H41" i="1" s="1"/>
  <c r="H5" i="1"/>
</calcChain>
</file>

<file path=xl/sharedStrings.xml><?xml version="1.0" encoding="utf-8"?>
<sst xmlns="http://schemas.openxmlformats.org/spreadsheetml/2006/main" count="80" uniqueCount="62">
  <si>
    <t>2020 Enterprise Budget</t>
  </si>
  <si>
    <t>High Tunnel Tomatoes - Costs and Returns for Missouri</t>
  </si>
  <si>
    <t>Revenue, $/2000 Square Feet</t>
  </si>
  <si>
    <t>Yield Units</t>
  </si>
  <si>
    <t>Yield</t>
  </si>
  <si>
    <t>Sales Price Dollars Per Unit**</t>
  </si>
  <si>
    <t>$/sq. foot</t>
  </si>
  <si>
    <t xml:space="preserve">  Tomatoes*</t>
  </si>
  <si>
    <t>lbs</t>
  </si>
  <si>
    <t>Total Revenue</t>
  </si>
  <si>
    <t>* 266 plants @ 11 lbs/plant</t>
  </si>
  <si>
    <t>Costs, $/2000 Square Feet</t>
  </si>
  <si>
    <t>Input Units</t>
  </si>
  <si>
    <t>Input Quantity</t>
  </si>
  <si>
    <t>Input Price (Dollars Per Unit)</t>
  </si>
  <si>
    <t>Total Material and Labor Cost</t>
  </si>
  <si>
    <t>Variable Costs</t>
  </si>
  <si>
    <t>Soil test</t>
  </si>
  <si>
    <t>each</t>
  </si>
  <si>
    <t>Tilling - owner labor</t>
  </si>
  <si>
    <t>hours</t>
  </si>
  <si>
    <t>Lay beds - hired labor</t>
  </si>
  <si>
    <t>Plastic mulch</t>
  </si>
  <si>
    <t>feet</t>
  </si>
  <si>
    <t xml:space="preserve">Drip tape </t>
  </si>
  <si>
    <t>Install mulch &amp; drip tape - hired labor</t>
  </si>
  <si>
    <t>Transplants</t>
  </si>
  <si>
    <t>Planting transplants - hired labor</t>
  </si>
  <si>
    <t>Planting transplants - owner labor</t>
  </si>
  <si>
    <t>Stakes (72")</t>
  </si>
  <si>
    <t>posts</t>
  </si>
  <si>
    <t>Staking - hired labor</t>
  </si>
  <si>
    <t>Pruning and clipping - hired labor</t>
  </si>
  <si>
    <t>Weeding - hired labor</t>
  </si>
  <si>
    <t>Irrigation (setup and maint) - owner labor</t>
  </si>
  <si>
    <t>Fertigation (soluble 20-20-20)</t>
  </si>
  <si>
    <t>ounces</t>
  </si>
  <si>
    <t>Fertigation (setup and maint) - hired labor</t>
  </si>
  <si>
    <t>Pest management</t>
  </si>
  <si>
    <t xml:space="preserve">    Insecticide- Brigade applied 3x</t>
  </si>
  <si>
    <t>ounces/app</t>
  </si>
  <si>
    <t>Scouting/application - hired labor</t>
  </si>
  <si>
    <t>Scouting/application - owner labor</t>
  </si>
  <si>
    <t>Harvesting (12 weeks) - hired labor</t>
  </si>
  <si>
    <t>Washing/grading/ packing (12 weeks) - hired labor</t>
  </si>
  <si>
    <t>Boxes and other supplies - hired labor</t>
  </si>
  <si>
    <t xml:space="preserve">   Marketing</t>
  </si>
  <si>
    <t>Owner labor - farmers' markets (1/3 of stand)</t>
  </si>
  <si>
    <t>Farmers' market stand (1/3 of stand)</t>
  </si>
  <si>
    <t>stand</t>
  </si>
  <si>
    <t>Marketing materials (1/3 of stand)</t>
  </si>
  <si>
    <t>seaon</t>
  </si>
  <si>
    <t>Fixed Costs</t>
  </si>
  <si>
    <t xml:space="preserve">  High tunnel building use</t>
  </si>
  <si>
    <t>months</t>
  </si>
  <si>
    <t>Total Cost</t>
  </si>
  <si>
    <t>Returns over Total Costs, $/2000 Square Feet</t>
  </si>
  <si>
    <t>Farmers' market price could be 80 to 100% higher, closer to retail prices, but you will likely not sell out.</t>
  </si>
  <si>
    <t>Adapted from Kansas high tunnel budgets developed by Tom Buller, Dr. Cary Rivard, and Kimberly Oxley.</t>
  </si>
  <si>
    <t>One acre is equal to 43,560 square feet.  A 2000 sq foot high tunnel is roughly 1/20th  or 4.6% of an acre.</t>
  </si>
  <si>
    <t>Gross Returns $/2000 sq ft</t>
  </si>
  <si>
    <t>Output prices are based on average Central Missouri Auction prices for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</si>
</sst>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  <font>
      <sz val="12"/>
      <color rgb="FFFFFF00"/>
      <name val="Palatino Linotype"/>
      <family val="1"/>
    </font>
    <font>
      <sz val="12"/>
      <name val="Palatino Linotype"/>
      <family val="1"/>
    </font>
    <font>
      <sz val="9"/>
      <color theme="1"/>
      <name val="Palatino Linotype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1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8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0" fontId="4" fillId="0" borderId="0" xfId="0" applyFont="1"/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left" indent="1"/>
    </xf>
    <xf numFmtId="8" fontId="2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8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8" fontId="2" fillId="0" borderId="4" xfId="0" applyNumberFormat="1" applyFont="1" applyBorder="1"/>
    <xf numFmtId="0" fontId="1" fillId="0" borderId="2" xfId="0" applyFont="1" applyBorder="1"/>
    <xf numFmtId="0" fontId="1" fillId="0" borderId="5" xfId="0" applyFont="1" applyBorder="1"/>
    <xf numFmtId="0" fontId="2" fillId="0" borderId="5" xfId="0" applyFont="1" applyBorder="1"/>
    <xf numFmtId="8" fontId="2" fillId="0" borderId="5" xfId="0" applyNumberFormat="1" applyFont="1" applyBorder="1"/>
    <xf numFmtId="8" fontId="2" fillId="0" borderId="0" xfId="0" applyNumberFormat="1" applyFont="1" applyFill="1" applyAlignment="1">
      <alignment horizontal="right"/>
    </xf>
    <xf numFmtId="8" fontId="2" fillId="0" borderId="0" xfId="0" applyNumberFormat="1" applyFont="1" applyFill="1"/>
    <xf numFmtId="8" fontId="2" fillId="0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8" fontId="2" fillId="3" borderId="0" xfId="0" applyNumberFormat="1" applyFont="1" applyFill="1"/>
    <xf numFmtId="0" fontId="2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8" fontId="2" fillId="3" borderId="0" xfId="0" applyNumberFormat="1" applyFont="1" applyFill="1" applyAlignment="1">
      <alignment horizontal="right" vertical="center"/>
    </xf>
    <xf numFmtId="8" fontId="2" fillId="3" borderId="0" xfId="0" applyNumberFormat="1" applyFont="1" applyFill="1" applyAlignment="1">
      <alignment vertical="center"/>
    </xf>
    <xf numFmtId="0" fontId="3" fillId="3" borderId="0" xfId="0" applyFont="1" applyFill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21ED-9501-493F-BFC2-D147EEB38A18}">
  <dimension ref="B1:H45"/>
  <sheetViews>
    <sheetView showGridLines="0" tabSelected="1" workbookViewId="0">
      <selection activeCell="B1" sqref="B1"/>
    </sheetView>
  </sheetViews>
  <sheetFormatPr defaultRowHeight="17.399999999999999" x14ac:dyDescent="0.4"/>
  <cols>
    <col min="1" max="1" width="3.109375" customWidth="1"/>
    <col min="2" max="2" width="54.44140625" style="2" customWidth="1"/>
    <col min="3" max="3" width="16.88671875" style="2" customWidth="1"/>
    <col min="4" max="4" width="11.5546875" style="2" customWidth="1"/>
    <col min="5" max="5" width="12.5546875" style="2" customWidth="1"/>
    <col min="6" max="6" width="15.109375" style="2" customWidth="1"/>
    <col min="7" max="7" width="3" style="2" customWidth="1"/>
    <col min="8" max="8" width="12.5546875" style="2"/>
  </cols>
  <sheetData>
    <row r="1" spans="2:8" x14ac:dyDescent="0.4">
      <c r="B1" s="1" t="s">
        <v>0</v>
      </c>
    </row>
    <row r="2" spans="2:8" x14ac:dyDescent="0.4">
      <c r="B2" s="1" t="s">
        <v>1</v>
      </c>
    </row>
    <row r="3" spans="2:8" ht="52.2" x14ac:dyDescent="0.4">
      <c r="B3" s="3" t="s">
        <v>2</v>
      </c>
      <c r="C3" s="4" t="s">
        <v>3</v>
      </c>
      <c r="D3" s="4" t="s">
        <v>4</v>
      </c>
      <c r="E3" s="5" t="s">
        <v>5</v>
      </c>
      <c r="F3" s="5" t="s">
        <v>60</v>
      </c>
      <c r="G3" s="4"/>
      <c r="H3" s="4" t="s">
        <v>6</v>
      </c>
    </row>
    <row r="4" spans="2:8" x14ac:dyDescent="0.4">
      <c r="B4" s="6" t="s">
        <v>7</v>
      </c>
      <c r="C4" s="7" t="s">
        <v>8</v>
      </c>
      <c r="D4" s="8">
        <f>266*11</f>
        <v>2926</v>
      </c>
      <c r="E4" s="38">
        <v>2.4300000000000002</v>
      </c>
      <c r="F4" s="9">
        <f>D4*E4</f>
        <v>7110.18</v>
      </c>
      <c r="G4" s="10"/>
      <c r="H4" s="11">
        <f>F4/2000</f>
        <v>3.5550900000000003</v>
      </c>
    </row>
    <row r="5" spans="2:8" ht="18" thickBot="1" x14ac:dyDescent="0.45">
      <c r="B5" s="12" t="s">
        <v>9</v>
      </c>
      <c r="C5" s="13"/>
      <c r="D5" s="13"/>
      <c r="E5" s="13"/>
      <c r="F5" s="14">
        <f>F4</f>
        <v>7110.18</v>
      </c>
      <c r="G5" s="15"/>
      <c r="H5" s="15">
        <f>F5/2000</f>
        <v>3.5550900000000003</v>
      </c>
    </row>
    <row r="6" spans="2:8" x14ac:dyDescent="0.4">
      <c r="B6" s="16" t="s">
        <v>10</v>
      </c>
      <c r="G6" s="11"/>
      <c r="H6" s="11"/>
    </row>
    <row r="7" spans="2:8" ht="52.8" thickBot="1" x14ac:dyDescent="0.45">
      <c r="B7" s="17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/>
      <c r="H7" s="18" t="s">
        <v>6</v>
      </c>
    </row>
    <row r="8" spans="2:8" x14ac:dyDescent="0.4">
      <c r="B8" s="19" t="s">
        <v>16</v>
      </c>
      <c r="D8" s="8"/>
    </row>
    <row r="9" spans="2:8" x14ac:dyDescent="0.4">
      <c r="B9" s="20" t="s">
        <v>17</v>
      </c>
      <c r="C9" s="7" t="s">
        <v>18</v>
      </c>
      <c r="D9" s="8">
        <v>1</v>
      </c>
      <c r="E9" s="39">
        <v>12.5</v>
      </c>
      <c r="F9" s="21">
        <f>D9*E9</f>
        <v>12.5</v>
      </c>
      <c r="G9" s="21"/>
      <c r="H9" s="21">
        <f>F9/2000</f>
        <v>6.2500000000000003E-3</v>
      </c>
    </row>
    <row r="10" spans="2:8" x14ac:dyDescent="0.4">
      <c r="B10" s="20" t="s">
        <v>19</v>
      </c>
      <c r="C10" s="7" t="s">
        <v>20</v>
      </c>
      <c r="D10" s="8">
        <v>1</v>
      </c>
      <c r="E10" s="39">
        <v>15</v>
      </c>
      <c r="F10" s="21">
        <f>D10*E10</f>
        <v>15</v>
      </c>
      <c r="G10" s="21"/>
      <c r="H10" s="21">
        <f>F10/2000</f>
        <v>7.4999999999999997E-3</v>
      </c>
    </row>
    <row r="11" spans="2:8" x14ac:dyDescent="0.4">
      <c r="B11" s="20" t="s">
        <v>21</v>
      </c>
      <c r="C11" s="7" t="s">
        <v>20</v>
      </c>
      <c r="D11" s="8">
        <v>3</v>
      </c>
      <c r="E11" s="39">
        <v>12.5</v>
      </c>
      <c r="F11" s="21">
        <f>D11*E11</f>
        <v>37.5</v>
      </c>
      <c r="G11" s="21"/>
      <c r="H11" s="21">
        <f>F11/2000</f>
        <v>1.8749999999999999E-2</v>
      </c>
    </row>
    <row r="12" spans="2:8" x14ac:dyDescent="0.4">
      <c r="B12" s="20" t="s">
        <v>22</v>
      </c>
      <c r="C12" s="7" t="s">
        <v>23</v>
      </c>
      <c r="D12" s="8">
        <v>400</v>
      </c>
      <c r="E12" s="39">
        <f>13.12/D12</f>
        <v>3.2799999999999996E-2</v>
      </c>
      <c r="F12" s="21">
        <f t="shared" ref="F12:F24" si="0">D12*E12</f>
        <v>13.119999999999997</v>
      </c>
      <c r="G12" s="21"/>
      <c r="H12" s="21">
        <f t="shared" ref="H12:H35" si="1">F12/2000</f>
        <v>6.559999999999999E-3</v>
      </c>
    </row>
    <row r="13" spans="2:8" x14ac:dyDescent="0.4">
      <c r="B13" s="20" t="s">
        <v>24</v>
      </c>
      <c r="C13" s="7" t="s">
        <v>23</v>
      </c>
      <c r="D13" s="8">
        <v>400</v>
      </c>
      <c r="E13" s="39">
        <v>3.1725000000000003E-2</v>
      </c>
      <c r="F13" s="21">
        <f t="shared" si="0"/>
        <v>12.690000000000001</v>
      </c>
      <c r="G13" s="21"/>
      <c r="H13" s="21">
        <f t="shared" si="1"/>
        <v>6.3450000000000008E-3</v>
      </c>
    </row>
    <row r="14" spans="2:8" x14ac:dyDescent="0.4">
      <c r="B14" s="22" t="s">
        <v>25</v>
      </c>
      <c r="C14" s="7" t="s">
        <v>20</v>
      </c>
      <c r="D14" s="8">
        <v>1</v>
      </c>
      <c r="E14" s="39">
        <v>12.5</v>
      </c>
      <c r="F14" s="21">
        <f t="shared" si="0"/>
        <v>12.5</v>
      </c>
      <c r="H14" s="21">
        <f>F14/2000</f>
        <v>6.2500000000000003E-3</v>
      </c>
    </row>
    <row r="15" spans="2:8" x14ac:dyDescent="0.4">
      <c r="B15" s="20" t="s">
        <v>26</v>
      </c>
      <c r="C15" s="7" t="s">
        <v>18</v>
      </c>
      <c r="D15" s="8">
        <v>266</v>
      </c>
      <c r="E15" s="39">
        <v>0.27</v>
      </c>
      <c r="F15" s="21">
        <f t="shared" si="0"/>
        <v>71.820000000000007</v>
      </c>
      <c r="G15" s="21"/>
      <c r="H15" s="21">
        <f t="shared" si="1"/>
        <v>3.5910000000000004E-2</v>
      </c>
    </row>
    <row r="16" spans="2:8" x14ac:dyDescent="0.4">
      <c r="B16" s="20" t="s">
        <v>27</v>
      </c>
      <c r="C16" s="7" t="s">
        <v>20</v>
      </c>
      <c r="D16" s="8">
        <v>2</v>
      </c>
      <c r="E16" s="39">
        <v>12.5</v>
      </c>
      <c r="F16" s="21">
        <f t="shared" si="0"/>
        <v>25</v>
      </c>
      <c r="G16" s="21"/>
      <c r="H16" s="21">
        <f t="shared" si="1"/>
        <v>1.2500000000000001E-2</v>
      </c>
    </row>
    <row r="17" spans="2:8" x14ac:dyDescent="0.4">
      <c r="B17" s="20" t="s">
        <v>28</v>
      </c>
      <c r="C17" s="7" t="s">
        <v>20</v>
      </c>
      <c r="D17" s="8">
        <v>1</v>
      </c>
      <c r="E17" s="39">
        <v>15</v>
      </c>
      <c r="F17" s="21">
        <f t="shared" si="0"/>
        <v>15</v>
      </c>
      <c r="H17" s="21">
        <f t="shared" si="1"/>
        <v>7.4999999999999997E-3</v>
      </c>
    </row>
    <row r="18" spans="2:8" x14ac:dyDescent="0.4">
      <c r="B18" s="20" t="s">
        <v>29</v>
      </c>
      <c r="C18" s="7" t="s">
        <v>30</v>
      </c>
      <c r="D18" s="8">
        <v>83</v>
      </c>
      <c r="E18" s="39">
        <v>1.4</v>
      </c>
      <c r="F18" s="21">
        <f t="shared" si="0"/>
        <v>116.19999999999999</v>
      </c>
      <c r="G18" s="21"/>
      <c r="H18" s="21">
        <f t="shared" si="1"/>
        <v>5.8099999999999992E-2</v>
      </c>
    </row>
    <row r="19" spans="2:8" x14ac:dyDescent="0.4">
      <c r="B19" s="20" t="s">
        <v>31</v>
      </c>
      <c r="C19" s="7" t="s">
        <v>20</v>
      </c>
      <c r="D19" s="8">
        <v>10</v>
      </c>
      <c r="E19" s="39">
        <v>12.5</v>
      </c>
      <c r="F19" s="21">
        <f t="shared" si="0"/>
        <v>125</v>
      </c>
      <c r="H19" s="21">
        <f t="shared" si="1"/>
        <v>6.25E-2</v>
      </c>
    </row>
    <row r="20" spans="2:8" x14ac:dyDescent="0.4">
      <c r="B20" s="23" t="s">
        <v>32</v>
      </c>
      <c r="C20" s="7" t="s">
        <v>20</v>
      </c>
      <c r="D20" s="8">
        <v>23</v>
      </c>
      <c r="E20" s="39">
        <v>12.5</v>
      </c>
      <c r="F20" s="21">
        <f t="shared" si="0"/>
        <v>287.5</v>
      </c>
      <c r="G20" s="21"/>
      <c r="H20" s="21">
        <f t="shared" si="1"/>
        <v>0.14374999999999999</v>
      </c>
    </row>
    <row r="21" spans="2:8" x14ac:dyDescent="0.4">
      <c r="B21" s="20" t="s">
        <v>33</v>
      </c>
      <c r="C21" s="7" t="s">
        <v>20</v>
      </c>
      <c r="D21" s="8">
        <v>2</v>
      </c>
      <c r="E21" s="39">
        <v>12.5</v>
      </c>
      <c r="F21" s="21">
        <f t="shared" si="0"/>
        <v>25</v>
      </c>
      <c r="G21" s="21"/>
      <c r="H21" s="21">
        <f t="shared" si="1"/>
        <v>1.2500000000000001E-2</v>
      </c>
    </row>
    <row r="22" spans="2:8" x14ac:dyDescent="0.4">
      <c r="B22" s="20" t="s">
        <v>34</v>
      </c>
      <c r="C22" s="7" t="s">
        <v>20</v>
      </c>
      <c r="D22" s="8">
        <v>3</v>
      </c>
      <c r="E22" s="39">
        <v>15</v>
      </c>
      <c r="F22" s="21">
        <f t="shared" si="0"/>
        <v>45</v>
      </c>
      <c r="G22" s="21"/>
      <c r="H22" s="21">
        <f t="shared" si="1"/>
        <v>2.2499999999999999E-2</v>
      </c>
    </row>
    <row r="23" spans="2:8" x14ac:dyDescent="0.4">
      <c r="B23" s="22" t="s">
        <v>35</v>
      </c>
      <c r="C23" s="24" t="s">
        <v>36</v>
      </c>
      <c r="D23" s="8">
        <f>15*12/1000*2000</f>
        <v>360</v>
      </c>
      <c r="E23" s="39">
        <v>0.15212500000000001</v>
      </c>
      <c r="F23" s="21">
        <f>D23*E23</f>
        <v>54.765000000000001</v>
      </c>
      <c r="G23" s="21"/>
      <c r="H23" s="21">
        <f t="shared" si="1"/>
        <v>2.7382500000000001E-2</v>
      </c>
    </row>
    <row r="24" spans="2:8" x14ac:dyDescent="0.4">
      <c r="B24" s="20" t="s">
        <v>37</v>
      </c>
      <c r="C24" s="7" t="s">
        <v>20</v>
      </c>
      <c r="D24" s="8">
        <v>2</v>
      </c>
      <c r="E24" s="39">
        <v>12.5</v>
      </c>
      <c r="F24" s="21">
        <f t="shared" si="0"/>
        <v>25</v>
      </c>
      <c r="H24" s="21">
        <f t="shared" si="1"/>
        <v>1.2500000000000001E-2</v>
      </c>
    </row>
    <row r="25" spans="2:8" x14ac:dyDescent="0.4">
      <c r="B25" s="41" t="s">
        <v>38</v>
      </c>
      <c r="C25" s="42"/>
      <c r="D25" s="43"/>
      <c r="E25" s="44"/>
      <c r="F25" s="44"/>
      <c r="G25" s="45"/>
      <c r="H25" s="44"/>
    </row>
    <row r="26" spans="2:8" x14ac:dyDescent="0.4">
      <c r="B26" s="25" t="s">
        <v>39</v>
      </c>
      <c r="C26" s="26" t="s">
        <v>40</v>
      </c>
      <c r="D26" s="8">
        <v>10</v>
      </c>
      <c r="E26" s="38">
        <v>0.17</v>
      </c>
      <c r="F26" s="21">
        <f>D26*E26*3</f>
        <v>5.1000000000000005</v>
      </c>
      <c r="G26" s="21"/>
      <c r="H26" s="21">
        <f t="shared" si="1"/>
        <v>2.5500000000000002E-3</v>
      </c>
    </row>
    <row r="27" spans="2:8" x14ac:dyDescent="0.4">
      <c r="B27" s="27" t="s">
        <v>41</v>
      </c>
      <c r="C27" s="7" t="s">
        <v>20</v>
      </c>
      <c r="D27" s="28">
        <v>1</v>
      </c>
      <c r="E27" s="39">
        <v>12.5</v>
      </c>
      <c r="F27" s="21">
        <f t="shared" ref="F27:F28" si="2">D27*E27</f>
        <v>12.5</v>
      </c>
      <c r="H27" s="21">
        <f t="shared" si="1"/>
        <v>6.2500000000000003E-3</v>
      </c>
    </row>
    <row r="28" spans="2:8" x14ac:dyDescent="0.4">
      <c r="B28" s="27" t="s">
        <v>42</v>
      </c>
      <c r="C28" s="7" t="s">
        <v>20</v>
      </c>
      <c r="D28" s="28">
        <v>10</v>
      </c>
      <c r="E28" s="39">
        <v>15</v>
      </c>
      <c r="F28" s="21">
        <f t="shared" si="2"/>
        <v>150</v>
      </c>
      <c r="H28" s="21">
        <f t="shared" si="1"/>
        <v>7.4999999999999997E-2</v>
      </c>
    </row>
    <row r="29" spans="2:8" x14ac:dyDescent="0.4">
      <c r="B29" s="25" t="s">
        <v>43</v>
      </c>
      <c r="C29" s="7" t="s">
        <v>20</v>
      </c>
      <c r="D29" s="8">
        <v>42</v>
      </c>
      <c r="E29" s="39">
        <v>12.5</v>
      </c>
      <c r="F29" s="21">
        <f>D29*E29</f>
        <v>525</v>
      </c>
      <c r="G29" s="21"/>
      <c r="H29" s="21">
        <f t="shared" si="1"/>
        <v>0.26250000000000001</v>
      </c>
    </row>
    <row r="30" spans="2:8" x14ac:dyDescent="0.4">
      <c r="B30" s="23" t="s">
        <v>44</v>
      </c>
      <c r="C30" s="7" t="s">
        <v>20</v>
      </c>
      <c r="D30" s="8">
        <v>10</v>
      </c>
      <c r="E30" s="39">
        <v>12.5</v>
      </c>
      <c r="F30" s="21">
        <f>D30*E30</f>
        <v>125</v>
      </c>
      <c r="G30" s="21"/>
      <c r="H30" s="21">
        <f t="shared" si="1"/>
        <v>6.25E-2</v>
      </c>
    </row>
    <row r="31" spans="2:8" x14ac:dyDescent="0.4">
      <c r="B31" s="23" t="s">
        <v>45</v>
      </c>
      <c r="C31" s="7" t="s">
        <v>20</v>
      </c>
      <c r="D31" s="8">
        <v>4</v>
      </c>
      <c r="E31" s="39">
        <v>12.5</v>
      </c>
      <c r="F31" s="21">
        <f>D31*E31</f>
        <v>50</v>
      </c>
      <c r="G31" s="21"/>
      <c r="H31" s="21">
        <f t="shared" si="1"/>
        <v>2.5000000000000001E-2</v>
      </c>
    </row>
    <row r="32" spans="2:8" x14ac:dyDescent="0.4">
      <c r="B32" s="46" t="s">
        <v>46</v>
      </c>
      <c r="C32" s="47"/>
      <c r="D32" s="48"/>
      <c r="E32" s="49"/>
      <c r="F32" s="44"/>
      <c r="G32" s="50"/>
      <c r="H32" s="44"/>
    </row>
    <row r="33" spans="2:8" x14ac:dyDescent="0.4">
      <c r="B33" s="27" t="s">
        <v>47</v>
      </c>
      <c r="C33" s="7" t="s">
        <v>20</v>
      </c>
      <c r="D33" s="29">
        <f>60/3</f>
        <v>20</v>
      </c>
      <c r="E33" s="39">
        <v>15</v>
      </c>
      <c r="F33" s="21">
        <f>D33*E33</f>
        <v>300</v>
      </c>
      <c r="G33" s="30"/>
      <c r="H33" s="21">
        <f t="shared" si="1"/>
        <v>0.15</v>
      </c>
    </row>
    <row r="34" spans="2:8" x14ac:dyDescent="0.4">
      <c r="B34" s="27" t="s">
        <v>48</v>
      </c>
      <c r="C34" s="31" t="s">
        <v>49</v>
      </c>
      <c r="D34" s="32">
        <f>4/12</f>
        <v>0.33333333333333331</v>
      </c>
      <c r="E34" s="40">
        <v>260</v>
      </c>
      <c r="F34" s="21">
        <f>D34*E34</f>
        <v>86.666666666666657</v>
      </c>
      <c r="G34" s="30"/>
      <c r="H34" s="21">
        <f t="shared" si="1"/>
        <v>4.3333333333333328E-2</v>
      </c>
    </row>
    <row r="35" spans="2:8" x14ac:dyDescent="0.4">
      <c r="B35" s="27" t="s">
        <v>50</v>
      </c>
      <c r="C35" s="31" t="s">
        <v>51</v>
      </c>
      <c r="D35" s="32">
        <f>4/12</f>
        <v>0.33333333333333331</v>
      </c>
      <c r="E35" s="40">
        <v>500</v>
      </c>
      <c r="F35" s="21">
        <f>D35*E35</f>
        <v>166.66666666666666</v>
      </c>
      <c r="G35" s="30"/>
      <c r="H35" s="21">
        <f t="shared" si="1"/>
        <v>8.3333333333333329E-2</v>
      </c>
    </row>
    <row r="36" spans="2:8" ht="6.75" customHeight="1" x14ac:dyDescent="0.4">
      <c r="B36" s="20"/>
      <c r="D36" s="8"/>
      <c r="E36" s="40"/>
      <c r="F36" s="30"/>
    </row>
    <row r="37" spans="2:8" x14ac:dyDescent="0.4">
      <c r="B37" s="51" t="s">
        <v>52</v>
      </c>
      <c r="C37" s="45"/>
      <c r="D37" s="45"/>
      <c r="E37" s="44"/>
      <c r="F37" s="44"/>
      <c r="G37" s="44"/>
      <c r="H37" s="44"/>
    </row>
    <row r="38" spans="2:8" x14ac:dyDescent="0.4">
      <c r="B38" s="2" t="s">
        <v>53</v>
      </c>
      <c r="C38" s="7" t="s">
        <v>54</v>
      </c>
      <c r="D38" s="2">
        <v>6</v>
      </c>
      <c r="E38" s="39">
        <v>110.21752777777779</v>
      </c>
      <c r="F38" s="21">
        <f>D38*E38</f>
        <v>661.30516666666676</v>
      </c>
      <c r="H38" s="33">
        <f>F38/2000</f>
        <v>0.33065258333333336</v>
      </c>
    </row>
    <row r="39" spans="2:8" ht="18" thickBot="1" x14ac:dyDescent="0.45">
      <c r="B39" s="34" t="s">
        <v>55</v>
      </c>
      <c r="C39" s="13"/>
      <c r="D39" s="13"/>
      <c r="E39" s="13"/>
      <c r="F39" s="14">
        <f>SUM(F9:F38)</f>
        <v>2975.8334999999997</v>
      </c>
      <c r="G39" s="13"/>
      <c r="H39" s="14">
        <f>SUM(H9:H38)</f>
        <v>1.4879167499999999</v>
      </c>
    </row>
    <row r="40" spans="2:8" ht="6.75" customHeight="1" x14ac:dyDescent="0.4"/>
    <row r="41" spans="2:8" ht="18" thickBot="1" x14ac:dyDescent="0.45">
      <c r="B41" s="35" t="s">
        <v>56</v>
      </c>
      <c r="C41" s="36"/>
      <c r="D41" s="36"/>
      <c r="E41" s="36"/>
      <c r="F41" s="37">
        <f>F5-F39</f>
        <v>4134.3465000000006</v>
      </c>
      <c r="G41" s="36"/>
      <c r="H41" s="37">
        <f t="shared" ref="H41" si="3">F41/2000</f>
        <v>2.0671732500000002</v>
      </c>
    </row>
    <row r="42" spans="2:8" s="53" customFormat="1" ht="13.8" thickTop="1" x14ac:dyDescent="0.3">
      <c r="B42" s="52" t="s">
        <v>61</v>
      </c>
      <c r="C42" s="52"/>
      <c r="D42" s="52"/>
      <c r="E42" s="52"/>
      <c r="F42" s="52"/>
      <c r="G42" s="52"/>
      <c r="H42" s="52"/>
    </row>
    <row r="43" spans="2:8" s="53" customFormat="1" ht="13.2" x14ac:dyDescent="0.3">
      <c r="B43" s="52" t="s">
        <v>57</v>
      </c>
      <c r="C43" s="52"/>
      <c r="D43" s="52"/>
      <c r="E43" s="52"/>
      <c r="F43" s="52"/>
      <c r="G43" s="52"/>
      <c r="H43" s="52"/>
    </row>
    <row r="44" spans="2:8" s="53" customFormat="1" ht="13.2" x14ac:dyDescent="0.3">
      <c r="B44" s="52" t="s">
        <v>58</v>
      </c>
      <c r="C44" s="52"/>
      <c r="D44" s="52"/>
      <c r="E44" s="52"/>
      <c r="F44" s="52"/>
      <c r="G44" s="52"/>
      <c r="H44" s="52"/>
    </row>
    <row r="45" spans="2:8" s="53" customFormat="1" ht="13.2" x14ac:dyDescent="0.3">
      <c r="B45" s="52" t="s">
        <v>59</v>
      </c>
      <c r="C45" s="52"/>
      <c r="D45" s="52"/>
      <c r="E45" s="52"/>
      <c r="F45" s="52"/>
      <c r="G45" s="52"/>
      <c r="H45" s="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2021-01-29T03:55:43Z</dcterms:created>
  <dcterms:modified xsi:type="dcterms:W3CDTF">2021-03-31T20:08:45Z</dcterms:modified>
</cp:coreProperties>
</file>