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5135FAC6-4A28-464A-9266-E419BFAD2399}" xr6:coauthVersionLast="46" xr6:coauthVersionMax="46" xr10:uidLastSave="{00000000-0000-0000-0000-000000000000}"/>
  <bookViews>
    <workbookView xWindow="1152" yWindow="1152" windowWidth="9864" windowHeight="11244" xr2:uid="{FA728788-13C2-4E88-906C-F0A8FFC9AA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H33" i="1" s="1"/>
  <c r="H32" i="1"/>
  <c r="D30" i="1"/>
  <c r="F30" i="1" s="1"/>
  <c r="H30" i="1" s="1"/>
  <c r="D29" i="1"/>
  <c r="F29" i="1" s="1"/>
  <c r="H29" i="1" s="1"/>
  <c r="D28" i="1"/>
  <c r="F28" i="1" s="1"/>
  <c r="H28" i="1" s="1"/>
  <c r="F26" i="1"/>
  <c r="H26" i="1" s="1"/>
  <c r="F25" i="1"/>
  <c r="H25" i="1" s="1"/>
  <c r="F24" i="1"/>
  <c r="H24" i="1" s="1"/>
  <c r="F23" i="1"/>
  <c r="H23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4" i="1"/>
  <c r="H4" i="1" s="1"/>
  <c r="F34" i="1" l="1"/>
  <c r="H34" i="1" s="1"/>
  <c r="F5" i="1"/>
  <c r="F36" i="1" l="1"/>
  <c r="H36" i="1" s="1"/>
  <c r="H5" i="1"/>
</calcChain>
</file>

<file path=xl/sharedStrings.xml><?xml version="1.0" encoding="utf-8"?>
<sst xmlns="http://schemas.openxmlformats.org/spreadsheetml/2006/main" count="60" uniqueCount="55">
  <si>
    <t>2020 Enterprise Budget</t>
  </si>
  <si>
    <t>High Tunnel Head Lettuce - Costs and Returns for Missouri</t>
  </si>
  <si>
    <t>Revenue, $/2000 Square Feet</t>
  </si>
  <si>
    <t>Yield Units</t>
  </si>
  <si>
    <t>Yield</t>
  </si>
  <si>
    <t>Sales Price Dollars Per Unit*</t>
  </si>
  <si>
    <t>$/sq. foot</t>
  </si>
  <si>
    <t>Head Lettuce</t>
  </si>
  <si>
    <t>heads</t>
  </si>
  <si>
    <t>Total Revenue</t>
  </si>
  <si>
    <t>Costs, $/2000 Square Feet</t>
  </si>
  <si>
    <t>Input Units</t>
  </si>
  <si>
    <t>Input Quantity</t>
  </si>
  <si>
    <t>Input Price (Dollars Per Unit)</t>
  </si>
  <si>
    <t>Total Material and Labor Cost</t>
  </si>
  <si>
    <t>Variable Costs</t>
  </si>
  <si>
    <t>Fertilizer (compost)</t>
  </si>
  <si>
    <t>yards</t>
  </si>
  <si>
    <t>Fertilizer (compost spreading) - hired labor</t>
  </si>
  <si>
    <t>hours</t>
  </si>
  <si>
    <t>Row cover</t>
  </si>
  <si>
    <t>sq feet</t>
  </si>
  <si>
    <t>Hoops</t>
  </si>
  <si>
    <t>each</t>
  </si>
  <si>
    <t>Tilling - owner labor</t>
  </si>
  <si>
    <t>Lay beds - hired labor</t>
  </si>
  <si>
    <t>Seeds</t>
  </si>
  <si>
    <t>Thousand</t>
  </si>
  <si>
    <t>Media</t>
  </si>
  <si>
    <t>Equipment (pots)</t>
  </si>
  <si>
    <t>Transplants - hired labor</t>
  </si>
  <si>
    <t>Planting - hired labor</t>
  </si>
  <si>
    <t>Weeding - hired labor</t>
  </si>
  <si>
    <t>Venting - owner labor</t>
  </si>
  <si>
    <t>Pest management</t>
  </si>
  <si>
    <t xml:space="preserve">    Insecticide</t>
  </si>
  <si>
    <t>Insecticide</t>
  </si>
  <si>
    <t>Scouting/application - owner labor</t>
  </si>
  <si>
    <t>Harvesting and washing</t>
  </si>
  <si>
    <t>End of season cleanup - hired labor</t>
  </si>
  <si>
    <t xml:space="preserve">   Marketing</t>
  </si>
  <si>
    <t>Owner labor - Farmers' market (1/6 of stand)</t>
  </si>
  <si>
    <t>Farmers' market stand (1/6 of stand)</t>
  </si>
  <si>
    <t>stand</t>
  </si>
  <si>
    <t>Marketing materials (1/6 of stand)</t>
  </si>
  <si>
    <t>season</t>
  </si>
  <si>
    <t>Fixed Costs</t>
  </si>
  <si>
    <t xml:space="preserve">  High tunnel building use</t>
  </si>
  <si>
    <t>months</t>
  </si>
  <si>
    <t>Total Cost</t>
  </si>
  <si>
    <t>Returns over Total Costs, $/2000 Square Feet</t>
  </si>
  <si>
    <t>Adapted from Kansas high tunnel budgets developed by Tom Buller, Dr. Cary Rivard, and Kimberly Oxley.</t>
  </si>
  <si>
    <t>One acre is equal to 43,560 square feet.  A 2000 sq foot high tunnel is roughly 1/20th  or 4.6% of an acre.</t>
  </si>
  <si>
    <t>Gross Returns $/2000 sq ft</t>
  </si>
  <si>
    <t>Output prices are based on the 2020 average Chicago terminal price.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</si>
</sst>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</font>
    <font>
      <b/>
      <i/>
      <sz val="12"/>
      <color theme="1"/>
      <name val="Palatino Linotype"/>
      <family val="1"/>
    </font>
    <font>
      <i/>
      <sz val="12"/>
      <color theme="1"/>
      <name val="Palatino Linotype"/>
      <family val="1"/>
    </font>
    <font>
      <sz val="12"/>
      <color rgb="FFFFFF00"/>
      <name val="Palatino Linotype"/>
      <family val="1"/>
    </font>
    <font>
      <sz val="12"/>
      <name val="Palatino Linotype"/>
      <family val="1"/>
    </font>
    <font>
      <sz val="9"/>
      <color theme="1"/>
      <name val="Palatino Linotype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8" fontId="2" fillId="0" borderId="1" xfId="0" applyNumberFormat="1" applyFont="1" applyBorder="1" applyAlignment="1">
      <alignment horizontal="right"/>
    </xf>
    <xf numFmtId="6" fontId="2" fillId="0" borderId="0" xfId="0" applyNumberFormat="1" applyFont="1" applyAlignment="1">
      <alignment horizontal="right"/>
    </xf>
    <xf numFmtId="8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wrapText="1"/>
    </xf>
    <xf numFmtId="0" fontId="2" fillId="0" borderId="2" xfId="0" applyFont="1" applyBorder="1"/>
    <xf numFmtId="8" fontId="2" fillId="0" borderId="2" xfId="0" applyNumberFormat="1" applyFont="1" applyBorder="1"/>
    <xf numFmtId="8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 indent="1"/>
    </xf>
    <xf numFmtId="8" fontId="2" fillId="0" borderId="0" xfId="0" applyNumberFormat="1" applyFont="1"/>
    <xf numFmtId="8" fontId="1" fillId="0" borderId="0" xfId="0" applyNumberFormat="1" applyFont="1"/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8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right"/>
    </xf>
    <xf numFmtId="8" fontId="1" fillId="0" borderId="0" xfId="0" applyNumberFormat="1" applyFont="1" applyAlignment="1">
      <alignment vertical="center"/>
    </xf>
    <xf numFmtId="8" fontId="2" fillId="0" borderId="4" xfId="0" applyNumberFormat="1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8" fontId="2" fillId="0" borderId="3" xfId="0" applyNumberFormat="1" applyFont="1" applyBorder="1"/>
    <xf numFmtId="0" fontId="1" fillId="0" borderId="5" xfId="0" applyFont="1" applyBorder="1"/>
    <xf numFmtId="8" fontId="2" fillId="0" borderId="5" xfId="0" applyNumberFormat="1" applyFont="1" applyBorder="1"/>
    <xf numFmtId="0" fontId="2" fillId="0" borderId="5" xfId="0" applyFont="1" applyBorder="1"/>
    <xf numFmtId="8" fontId="2" fillId="0" borderId="0" xfId="0" applyNumberFormat="1" applyFont="1" applyFill="1" applyAlignment="1">
      <alignment horizontal="right"/>
    </xf>
    <xf numFmtId="8" fontId="2" fillId="0" borderId="0" xfId="0" applyNumberFormat="1" applyFont="1" applyFill="1"/>
    <xf numFmtId="8" fontId="2" fillId="0" borderId="0" xfId="0" applyNumberFormat="1" applyFont="1" applyFill="1" applyAlignment="1">
      <alignment horizontal="right" vertical="center"/>
    </xf>
    <xf numFmtId="8" fontId="1" fillId="0" borderId="0" xfId="0" applyNumberFormat="1" applyFont="1" applyFill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3" fillId="3" borderId="0" xfId="0" applyFont="1" applyFill="1" applyAlignment="1">
      <alignment wrapText="1"/>
    </xf>
    <xf numFmtId="0" fontId="1" fillId="3" borderId="0" xfId="0" applyFont="1" applyFill="1"/>
    <xf numFmtId="8" fontId="1" fillId="3" borderId="0" xfId="0" applyNumberFormat="1" applyFont="1" applyFill="1"/>
    <xf numFmtId="8" fontId="2" fillId="3" borderId="0" xfId="0" applyNumberFormat="1" applyFont="1" applyFill="1"/>
    <xf numFmtId="0" fontId="4" fillId="3" borderId="0" xfId="0" applyFont="1" applyFill="1" applyAlignment="1">
      <alignment horizontal="left" wrapText="1" inden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4" fillId="3" borderId="0" xfId="0" applyFont="1" applyFill="1" applyAlignment="1">
      <alignment horizontal="left" wrapText="1"/>
    </xf>
    <xf numFmtId="0" fontId="5" fillId="3" borderId="0" xfId="0" applyFont="1" applyFill="1"/>
    <xf numFmtId="0" fontId="6" fillId="3" borderId="0" xfId="0" applyFont="1" applyFill="1" applyAlignment="1">
      <alignment horizontal="right"/>
    </xf>
    <xf numFmtId="8" fontId="2" fillId="3" borderId="0" xfId="0" applyNumberFormat="1" applyFont="1" applyFill="1" applyAlignment="1">
      <alignment horizontal="right" vertical="center"/>
    </xf>
    <xf numFmtId="8" fontId="2" fillId="3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A4B5-8453-42DD-91BC-9E50A167FC6D}">
  <dimension ref="B1:H39"/>
  <sheetViews>
    <sheetView showGridLines="0" tabSelected="1" workbookViewId="0">
      <selection activeCell="B1" sqref="B1"/>
    </sheetView>
  </sheetViews>
  <sheetFormatPr defaultRowHeight="17.399999999999999" x14ac:dyDescent="0.4"/>
  <cols>
    <col min="1" max="1" width="3.109375" customWidth="1"/>
    <col min="2" max="2" width="45.6640625" style="2" customWidth="1"/>
    <col min="3" max="3" width="12" style="2" bestFit="1" customWidth="1"/>
    <col min="4" max="4" width="9.109375" style="2"/>
    <col min="5" max="5" width="10.88671875" style="2" bestFit="1" customWidth="1"/>
    <col min="6" max="6" width="12.5546875" style="2" customWidth="1"/>
    <col min="7" max="7" width="3" style="2" customWidth="1"/>
    <col min="8" max="8" width="9.109375" style="2"/>
  </cols>
  <sheetData>
    <row r="1" spans="2:8" x14ac:dyDescent="0.4">
      <c r="B1" s="1" t="s">
        <v>0</v>
      </c>
    </row>
    <row r="2" spans="2:8" x14ac:dyDescent="0.4">
      <c r="B2" s="3" t="s">
        <v>1</v>
      </c>
    </row>
    <row r="3" spans="2:8" ht="69.599999999999994" x14ac:dyDescent="0.4">
      <c r="B3" s="4" t="s">
        <v>2</v>
      </c>
      <c r="C3" s="5" t="s">
        <v>3</v>
      </c>
      <c r="D3" s="5" t="s">
        <v>4</v>
      </c>
      <c r="E3" s="6" t="s">
        <v>5</v>
      </c>
      <c r="F3" s="6" t="s">
        <v>53</v>
      </c>
      <c r="G3" s="5"/>
      <c r="H3" s="5" t="s">
        <v>6</v>
      </c>
    </row>
    <row r="4" spans="2:8" x14ac:dyDescent="0.4">
      <c r="B4" s="7" t="s">
        <v>7</v>
      </c>
      <c r="C4" s="8" t="s">
        <v>8</v>
      </c>
      <c r="D4" s="9">
        <v>1300</v>
      </c>
      <c r="E4" s="42">
        <v>1.62</v>
      </c>
      <c r="F4" s="10">
        <f>D4*E4</f>
        <v>2106</v>
      </c>
      <c r="G4" s="11"/>
      <c r="H4" s="12">
        <f>F4/2000</f>
        <v>1.0529999999999999</v>
      </c>
    </row>
    <row r="5" spans="2:8" ht="18" thickBot="1" x14ac:dyDescent="0.45">
      <c r="B5" s="13" t="s">
        <v>9</v>
      </c>
      <c r="C5" s="14"/>
      <c r="D5" s="14"/>
      <c r="E5" s="14"/>
      <c r="F5" s="15">
        <f>F4</f>
        <v>2106</v>
      </c>
      <c r="G5" s="16"/>
      <c r="H5" s="16">
        <f>F5/2000</f>
        <v>1.0529999999999999</v>
      </c>
    </row>
    <row r="6" spans="2:8" ht="6.75" customHeight="1" x14ac:dyDescent="0.4">
      <c r="B6" s="17"/>
      <c r="G6" s="12"/>
      <c r="H6" s="12"/>
    </row>
    <row r="7" spans="2:8" ht="70.2" thickBot="1" x14ac:dyDescent="0.45">
      <c r="B7" s="18" t="s">
        <v>10</v>
      </c>
      <c r="C7" s="19" t="s">
        <v>11</v>
      </c>
      <c r="D7" s="19" t="s">
        <v>12</v>
      </c>
      <c r="E7" s="19" t="s">
        <v>13</v>
      </c>
      <c r="F7" s="19" t="s">
        <v>14</v>
      </c>
      <c r="G7" s="19"/>
      <c r="H7" s="19" t="s">
        <v>6</v>
      </c>
    </row>
    <row r="8" spans="2:8" x14ac:dyDescent="0.4">
      <c r="B8" s="20" t="s">
        <v>15</v>
      </c>
      <c r="D8" s="9"/>
    </row>
    <row r="9" spans="2:8" x14ac:dyDescent="0.4">
      <c r="B9" s="21" t="s">
        <v>16</v>
      </c>
      <c r="C9" s="8" t="s">
        <v>17</v>
      </c>
      <c r="D9" s="9">
        <v>6</v>
      </c>
      <c r="E9" s="43">
        <v>5</v>
      </c>
      <c r="F9" s="22">
        <f>D9*E9</f>
        <v>30</v>
      </c>
      <c r="G9" s="22"/>
      <c r="H9" s="22">
        <f>F9/2000</f>
        <v>1.4999999999999999E-2</v>
      </c>
    </row>
    <row r="10" spans="2:8" ht="34.799999999999997" x14ac:dyDescent="0.4">
      <c r="B10" s="21" t="s">
        <v>18</v>
      </c>
      <c r="C10" s="8" t="s">
        <v>19</v>
      </c>
      <c r="D10" s="9">
        <v>3</v>
      </c>
      <c r="E10" s="43">
        <v>12.5</v>
      </c>
      <c r="F10" s="22">
        <f>D10*E10</f>
        <v>37.5</v>
      </c>
      <c r="G10" s="22"/>
      <c r="H10" s="22">
        <f>F10/2000</f>
        <v>1.8749999999999999E-2</v>
      </c>
    </row>
    <row r="11" spans="2:8" x14ac:dyDescent="0.4">
      <c r="B11" s="21" t="s">
        <v>20</v>
      </c>
      <c r="C11" s="8" t="s">
        <v>21</v>
      </c>
      <c r="D11" s="9">
        <v>2000</v>
      </c>
      <c r="E11" s="43">
        <v>0.03</v>
      </c>
      <c r="F11" s="22">
        <f>D11*E11</f>
        <v>60</v>
      </c>
      <c r="G11" s="23"/>
      <c r="H11" s="22">
        <f>F11/2000</f>
        <v>0.03</v>
      </c>
    </row>
    <row r="12" spans="2:8" x14ac:dyDescent="0.4">
      <c r="B12" s="21" t="s">
        <v>22</v>
      </c>
      <c r="C12" s="8" t="s">
        <v>23</v>
      </c>
      <c r="D12" s="9">
        <v>75</v>
      </c>
      <c r="E12" s="43">
        <v>0.4</v>
      </c>
      <c r="F12" s="22">
        <f>D12*E12</f>
        <v>30</v>
      </c>
      <c r="G12" s="22"/>
      <c r="H12" s="22">
        <f t="shared" ref="H12:H36" si="0">F12/1000</f>
        <v>0.03</v>
      </c>
    </row>
    <row r="13" spans="2:8" x14ac:dyDescent="0.4">
      <c r="B13" s="21" t="s">
        <v>24</v>
      </c>
      <c r="C13" s="8"/>
      <c r="D13" s="9">
        <v>1</v>
      </c>
      <c r="E13" s="43">
        <v>15</v>
      </c>
      <c r="F13" s="22">
        <f t="shared" ref="F13:F21" si="1">D13*E13</f>
        <v>15</v>
      </c>
      <c r="G13" s="22"/>
      <c r="H13" s="22">
        <f t="shared" si="0"/>
        <v>1.4999999999999999E-2</v>
      </c>
    </row>
    <row r="14" spans="2:8" x14ac:dyDescent="0.4">
      <c r="B14" s="21" t="s">
        <v>25</v>
      </c>
      <c r="C14" s="8"/>
      <c r="D14" s="9">
        <v>1</v>
      </c>
      <c r="E14" s="43">
        <v>12.5</v>
      </c>
      <c r="F14" s="22">
        <f t="shared" si="1"/>
        <v>12.5</v>
      </c>
      <c r="G14" s="22"/>
      <c r="H14" s="22">
        <f>F14/1000</f>
        <v>1.2500000000000001E-2</v>
      </c>
    </row>
    <row r="15" spans="2:8" x14ac:dyDescent="0.4">
      <c r="B15" s="24" t="s">
        <v>26</v>
      </c>
      <c r="C15" s="8" t="s">
        <v>27</v>
      </c>
      <c r="D15" s="9">
        <v>3</v>
      </c>
      <c r="E15" s="43">
        <v>2.44</v>
      </c>
      <c r="F15" s="22">
        <f t="shared" si="1"/>
        <v>7.32</v>
      </c>
      <c r="H15" s="22">
        <f t="shared" si="0"/>
        <v>7.3200000000000001E-3</v>
      </c>
    </row>
    <row r="16" spans="2:8" x14ac:dyDescent="0.4">
      <c r="B16" s="21" t="s">
        <v>28</v>
      </c>
      <c r="C16"/>
      <c r="D16" s="9">
        <v>2</v>
      </c>
      <c r="E16" s="43">
        <v>15</v>
      </c>
      <c r="F16" s="22">
        <f t="shared" si="1"/>
        <v>30</v>
      </c>
      <c r="G16" s="22"/>
      <c r="H16" s="22">
        <f t="shared" si="0"/>
        <v>0.03</v>
      </c>
    </row>
    <row r="17" spans="2:8" x14ac:dyDescent="0.4">
      <c r="B17" s="21" t="s">
        <v>29</v>
      </c>
      <c r="C17"/>
      <c r="D17" s="9">
        <v>1</v>
      </c>
      <c r="E17" s="43">
        <v>20</v>
      </c>
      <c r="F17" s="22">
        <f t="shared" si="1"/>
        <v>20</v>
      </c>
      <c r="G17" s="22"/>
      <c r="H17" s="22">
        <f t="shared" si="0"/>
        <v>0.02</v>
      </c>
    </row>
    <row r="18" spans="2:8" x14ac:dyDescent="0.4">
      <c r="B18" s="21" t="s">
        <v>30</v>
      </c>
      <c r="C18"/>
      <c r="D18" s="9">
        <v>2</v>
      </c>
      <c r="E18" s="43">
        <v>12.5</v>
      </c>
      <c r="F18" s="22">
        <f t="shared" si="1"/>
        <v>25</v>
      </c>
      <c r="H18" s="22">
        <f t="shared" si="0"/>
        <v>2.5000000000000001E-2</v>
      </c>
    </row>
    <row r="19" spans="2:8" x14ac:dyDescent="0.4">
      <c r="B19" s="21" t="s">
        <v>31</v>
      </c>
      <c r="C19"/>
      <c r="D19" s="9">
        <v>5</v>
      </c>
      <c r="E19" s="43">
        <v>12.5</v>
      </c>
      <c r="F19" s="22">
        <f t="shared" si="1"/>
        <v>62.5</v>
      </c>
      <c r="G19" s="22"/>
      <c r="H19" s="22">
        <f t="shared" si="0"/>
        <v>6.25E-2</v>
      </c>
    </row>
    <row r="20" spans="2:8" x14ac:dyDescent="0.4">
      <c r="B20" s="21" t="s">
        <v>32</v>
      </c>
      <c r="C20"/>
      <c r="D20" s="9">
        <v>3</v>
      </c>
      <c r="E20" s="43">
        <v>12.5</v>
      </c>
      <c r="F20" s="22">
        <f t="shared" si="1"/>
        <v>37.5</v>
      </c>
      <c r="H20" s="22">
        <f t="shared" si="0"/>
        <v>3.7499999999999999E-2</v>
      </c>
    </row>
    <row r="21" spans="2:8" x14ac:dyDescent="0.4">
      <c r="B21" s="21" t="s">
        <v>33</v>
      </c>
      <c r="C21"/>
      <c r="D21" s="9">
        <v>2</v>
      </c>
      <c r="E21" s="43">
        <v>15</v>
      </c>
      <c r="F21" s="22">
        <f t="shared" si="1"/>
        <v>30</v>
      </c>
      <c r="G21" s="22"/>
      <c r="H21" s="22">
        <f t="shared" si="0"/>
        <v>0.03</v>
      </c>
    </row>
    <row r="22" spans="2:8" x14ac:dyDescent="0.4">
      <c r="B22" s="52" t="s">
        <v>34</v>
      </c>
      <c r="C22" s="53"/>
      <c r="D22" s="54"/>
      <c r="E22" s="51"/>
      <c r="F22" s="51"/>
      <c r="G22" s="55"/>
      <c r="H22" s="51"/>
    </row>
    <row r="23" spans="2:8" x14ac:dyDescent="0.4">
      <c r="B23" s="24" t="s">
        <v>35</v>
      </c>
      <c r="C23" s="25" t="s">
        <v>36</v>
      </c>
      <c r="D23" s="9">
        <v>1</v>
      </c>
      <c r="E23" s="42">
        <v>25</v>
      </c>
      <c r="F23" s="22">
        <f t="shared" ref="F23:F26" si="2">D23*E23</f>
        <v>25</v>
      </c>
      <c r="G23" s="22"/>
      <c r="H23" s="22">
        <f t="shared" si="0"/>
        <v>2.5000000000000001E-2</v>
      </c>
    </row>
    <row r="24" spans="2:8" x14ac:dyDescent="0.4">
      <c r="B24" s="26" t="s">
        <v>37</v>
      </c>
      <c r="C24" s="8" t="s">
        <v>19</v>
      </c>
      <c r="D24" s="27">
        <v>2</v>
      </c>
      <c r="E24" s="43">
        <v>15</v>
      </c>
      <c r="F24" s="22">
        <f t="shared" si="2"/>
        <v>30</v>
      </c>
      <c r="H24" s="22">
        <f t="shared" si="0"/>
        <v>0.03</v>
      </c>
    </row>
    <row r="25" spans="2:8" x14ac:dyDescent="0.4">
      <c r="B25" s="21" t="s">
        <v>38</v>
      </c>
      <c r="C25" s="8" t="s">
        <v>19</v>
      </c>
      <c r="D25" s="9">
        <v>28</v>
      </c>
      <c r="E25" s="43">
        <v>12.5</v>
      </c>
      <c r="F25" s="22">
        <f>D25*E25</f>
        <v>350</v>
      </c>
      <c r="H25" s="22">
        <f>F25/1000</f>
        <v>0.35</v>
      </c>
    </row>
    <row r="26" spans="2:8" x14ac:dyDescent="0.4">
      <c r="B26" s="21" t="s">
        <v>39</v>
      </c>
      <c r="C26" s="8" t="s">
        <v>19</v>
      </c>
      <c r="D26" s="27">
        <v>2</v>
      </c>
      <c r="E26" s="43">
        <v>12.5</v>
      </c>
      <c r="F26" s="22">
        <f t="shared" si="2"/>
        <v>25</v>
      </c>
      <c r="H26" s="22">
        <f t="shared" si="0"/>
        <v>2.5000000000000001E-2</v>
      </c>
    </row>
    <row r="27" spans="2:8" x14ac:dyDescent="0.4">
      <c r="B27" s="56" t="s">
        <v>40</v>
      </c>
      <c r="C27" s="57"/>
      <c r="D27" s="58"/>
      <c r="E27" s="59"/>
      <c r="F27" s="51"/>
      <c r="G27" s="60"/>
      <c r="H27" s="51"/>
    </row>
    <row r="28" spans="2:8" ht="18" customHeight="1" x14ac:dyDescent="0.4">
      <c r="B28" s="26" t="s">
        <v>41</v>
      </c>
      <c r="C28" s="8" t="s">
        <v>19</v>
      </c>
      <c r="D28" s="28">
        <f>60/6</f>
        <v>10</v>
      </c>
      <c r="E28" s="43">
        <v>15</v>
      </c>
      <c r="F28" s="22">
        <f>D28*E28</f>
        <v>150</v>
      </c>
      <c r="G28" s="29"/>
      <c r="H28" s="22">
        <f t="shared" si="0"/>
        <v>0.15</v>
      </c>
    </row>
    <row r="29" spans="2:8" x14ac:dyDescent="0.4">
      <c r="B29" s="26" t="s">
        <v>42</v>
      </c>
      <c r="C29" s="30" t="s">
        <v>43</v>
      </c>
      <c r="D29" s="31">
        <f>1/6</f>
        <v>0.16666666666666666</v>
      </c>
      <c r="E29" s="44">
        <v>260</v>
      </c>
      <c r="F29" s="22">
        <f>D29*E29</f>
        <v>43.333333333333329</v>
      </c>
      <c r="G29" s="29"/>
      <c r="H29" s="22">
        <f t="shared" si="0"/>
        <v>4.3333333333333328E-2</v>
      </c>
    </row>
    <row r="30" spans="2:8" x14ac:dyDescent="0.4">
      <c r="B30" s="26" t="s">
        <v>44</v>
      </c>
      <c r="C30" s="30" t="s">
        <v>45</v>
      </c>
      <c r="D30" s="31">
        <f>1/6</f>
        <v>0.16666666666666666</v>
      </c>
      <c r="E30" s="44">
        <v>500</v>
      </c>
      <c r="F30" s="22">
        <f>D30*E30</f>
        <v>83.333333333333329</v>
      </c>
      <c r="G30" s="29"/>
      <c r="H30" s="22">
        <f t="shared" si="0"/>
        <v>8.3333333333333329E-2</v>
      </c>
    </row>
    <row r="31" spans="2:8" ht="6.75" customHeight="1" x14ac:dyDescent="0.4">
      <c r="B31" s="32"/>
      <c r="C31" s="3"/>
      <c r="D31" s="33"/>
      <c r="E31" s="45"/>
      <c r="F31" s="34"/>
      <c r="G31" s="3"/>
      <c r="H31" s="22"/>
    </row>
    <row r="32" spans="2:8" x14ac:dyDescent="0.4">
      <c r="B32" s="48" t="s">
        <v>46</v>
      </c>
      <c r="C32" s="49"/>
      <c r="D32" s="49"/>
      <c r="E32" s="50"/>
      <c r="F32" s="50"/>
      <c r="G32" s="50"/>
      <c r="H32" s="51">
        <f t="shared" si="0"/>
        <v>0</v>
      </c>
    </row>
    <row r="33" spans="2:8" x14ac:dyDescent="0.4">
      <c r="B33" s="17" t="s">
        <v>47</v>
      </c>
      <c r="C33" s="8" t="s">
        <v>48</v>
      </c>
      <c r="D33" s="2">
        <v>2</v>
      </c>
      <c r="E33" s="43">
        <v>110.21752777777779</v>
      </c>
      <c r="F33" s="35">
        <f>D33*E33</f>
        <v>220.43505555555558</v>
      </c>
      <c r="G33" s="3"/>
      <c r="H33" s="35">
        <f t="shared" si="0"/>
        <v>0.22043505555555559</v>
      </c>
    </row>
    <row r="34" spans="2:8" ht="18" thickBot="1" x14ac:dyDescent="0.45">
      <c r="B34" s="36" t="s">
        <v>49</v>
      </c>
      <c r="C34" s="37"/>
      <c r="D34" s="37"/>
      <c r="E34" s="37"/>
      <c r="F34" s="15">
        <f>SUM(F9:F33)</f>
        <v>1324.4217222222223</v>
      </c>
      <c r="G34" s="14"/>
      <c r="H34" s="38">
        <f t="shared" si="0"/>
        <v>1.3244217222222223</v>
      </c>
    </row>
    <row r="35" spans="2:8" ht="6.75" customHeight="1" x14ac:dyDescent="0.4">
      <c r="B35" s="3"/>
      <c r="C35" s="3"/>
      <c r="D35" s="3"/>
      <c r="E35" s="3"/>
      <c r="H35" s="22"/>
    </row>
    <row r="36" spans="2:8" ht="18" thickBot="1" x14ac:dyDescent="0.45">
      <c r="B36" s="39" t="s">
        <v>50</v>
      </c>
      <c r="C36" s="39"/>
      <c r="D36" s="39"/>
      <c r="E36" s="39"/>
      <c r="F36" s="40">
        <f>F5-F34</f>
        <v>781.57827777777766</v>
      </c>
      <c r="G36" s="41"/>
      <c r="H36" s="40">
        <f t="shared" si="0"/>
        <v>0.78157827777777766</v>
      </c>
    </row>
    <row r="37" spans="2:8" s="47" customFormat="1" ht="13.8" thickTop="1" x14ac:dyDescent="0.3">
      <c r="B37" s="46" t="s">
        <v>54</v>
      </c>
      <c r="C37" s="46"/>
      <c r="D37" s="46"/>
      <c r="E37" s="46"/>
      <c r="F37" s="46"/>
      <c r="G37" s="46"/>
    </row>
    <row r="38" spans="2:8" s="47" customFormat="1" ht="13.2" x14ac:dyDescent="0.3">
      <c r="B38" s="46" t="s">
        <v>51</v>
      </c>
      <c r="C38" s="46"/>
      <c r="D38" s="46"/>
      <c r="E38" s="46"/>
      <c r="F38" s="46"/>
      <c r="G38" s="46"/>
    </row>
    <row r="39" spans="2:8" s="47" customFormat="1" ht="13.2" x14ac:dyDescent="0.3">
      <c r="B39" s="46" t="s">
        <v>52</v>
      </c>
      <c r="C39" s="46"/>
      <c r="D39" s="46"/>
      <c r="E39" s="46"/>
      <c r="F39" s="46"/>
      <c r="G39" s="4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Kruse</dc:creator>
  <cp:lastModifiedBy>Jackson, Lauren</cp:lastModifiedBy>
  <dcterms:created xsi:type="dcterms:W3CDTF">2021-01-29T03:58:54Z</dcterms:created>
  <dcterms:modified xsi:type="dcterms:W3CDTF">2021-03-31T20:04:52Z</dcterms:modified>
</cp:coreProperties>
</file>