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sonLa\Desktop\FruitsandVeggies Project\New spreadsheets March 2021\"/>
    </mc:Choice>
  </mc:AlternateContent>
  <xr:revisionPtr revIDLastSave="0" documentId="13_ncr:1_{22E4A608-E40C-4272-B52D-ED2D3606031B}" xr6:coauthVersionLast="46" xr6:coauthVersionMax="46" xr10:uidLastSave="{00000000-0000-0000-0000-000000000000}"/>
  <bookViews>
    <workbookView xWindow="1116" yWindow="1116" windowWidth="9864" windowHeight="11244" xr2:uid="{35B86796-2E59-0F45-A5BF-CF0C3C03D3FF}"/>
  </bookViews>
  <sheets>
    <sheet name="Green Bean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F47" i="1" s="1"/>
  <c r="E46" i="1"/>
  <c r="F46" i="1" s="1"/>
  <c r="F45" i="1"/>
  <c r="F41" i="1"/>
  <c r="F39" i="1"/>
  <c r="E38" i="1"/>
  <c r="F38" i="1" s="1"/>
  <c r="F37" i="1"/>
  <c r="F36" i="1"/>
  <c r="F35" i="1"/>
  <c r="F34" i="1"/>
  <c r="F33" i="1"/>
  <c r="F32" i="1"/>
  <c r="F31" i="1"/>
  <c r="F29" i="1"/>
  <c r="F27" i="1"/>
  <c r="F25" i="1"/>
  <c r="F23" i="1"/>
  <c r="F21" i="1"/>
  <c r="F19" i="1"/>
  <c r="F17" i="1"/>
  <c r="F16" i="1"/>
  <c r="F15" i="1"/>
  <c r="F14" i="1"/>
  <c r="F13" i="1"/>
  <c r="F10" i="1"/>
  <c r="F4" i="1"/>
  <c r="F5" i="1" s="1"/>
  <c r="D40" i="1" l="1"/>
  <c r="F40" i="1" s="1"/>
  <c r="F42" i="1" s="1"/>
  <c r="F48" i="1" s="1"/>
  <c r="F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Milhollin, Ryan K.</author>
  </authors>
  <commentList>
    <comment ref="F56" authorId="0" shapeId="0" xr:uid="{BAE43978-0CC5-1C4B-B7A0-6725046F5C67}">
      <text>
        <r>
          <rPr>
            <sz val="9"/>
            <color indexed="81"/>
            <rFont val="Tahoma"/>
            <family val="2"/>
          </rPr>
          <t xml:space="preserve">includes fuel, repairs and maintenance for equipment and power unit (if needed) 
</t>
        </r>
      </text>
    </comment>
    <comment ref="G56" authorId="0" shapeId="0" xr:uid="{BB5B55DD-5AFB-BE47-BBFD-0C68F9787FDA}">
      <text>
        <r>
          <rPr>
            <sz val="9"/>
            <color rgb="FF000000"/>
            <rFont val="Tahoma"/>
            <family val="2"/>
          </rPr>
          <t xml:space="preserve">includes equipment and power unit (if needed) 
</t>
        </r>
      </text>
    </comment>
  </commentList>
</comments>
</file>

<file path=xl/sharedStrings.xml><?xml version="1.0" encoding="utf-8"?>
<sst xmlns="http://schemas.openxmlformats.org/spreadsheetml/2006/main" count="124" uniqueCount="89">
  <si>
    <t>2020 Enterprise Budget</t>
  </si>
  <si>
    <t>Green Beans (Irrigation, Fresh Market) - Costs and Returns for Missouri</t>
  </si>
  <si>
    <t>Revenues, $/Acre</t>
  </si>
  <si>
    <t>Yield Units</t>
  </si>
  <si>
    <t>Yield</t>
  </si>
  <si>
    <t>Sales Price 
Dollars Per Unit</t>
  </si>
  <si>
    <t>Gross Returns
Dollars Per Acre</t>
  </si>
  <si>
    <t>Grean Beans (bushel)</t>
  </si>
  <si>
    <t>bu.</t>
  </si>
  <si>
    <t>Total Revenue</t>
  </si>
  <si>
    <t>Costs, $/Acre</t>
  </si>
  <si>
    <t>Input Units</t>
  </si>
  <si>
    <t>Input Quantity</t>
  </si>
  <si>
    <t>Input Price 
Dollars Per Unit</t>
  </si>
  <si>
    <t>Cost 
Dollars Per Acre</t>
  </si>
  <si>
    <t>Variable Costs</t>
  </si>
  <si>
    <t>Seeds</t>
  </si>
  <si>
    <t>lbs.</t>
  </si>
  <si>
    <t>Fertilizer and Lime</t>
  </si>
  <si>
    <t>Preplant and starter solution</t>
  </si>
  <si>
    <t>Nitrogen</t>
  </si>
  <si>
    <t>lb.</t>
  </si>
  <si>
    <t>Phosphate</t>
  </si>
  <si>
    <t>Potash</t>
  </si>
  <si>
    <t>Lime (spread)</t>
  </si>
  <si>
    <t>ton</t>
  </si>
  <si>
    <t>Fertilizer (5-10-15)</t>
  </si>
  <si>
    <t>Sidedressing or irrigation</t>
  </si>
  <si>
    <t>Herbicide</t>
  </si>
  <si>
    <t>Other</t>
  </si>
  <si>
    <t>acre</t>
  </si>
  <si>
    <t xml:space="preserve">Insecticide </t>
  </si>
  <si>
    <t>Fungicide</t>
  </si>
  <si>
    <t>Nematicide</t>
  </si>
  <si>
    <t>Packaging</t>
  </si>
  <si>
    <t>Container</t>
  </si>
  <si>
    <t>container</t>
  </si>
  <si>
    <t>Labor</t>
  </si>
  <si>
    <t>Operator labor</t>
  </si>
  <si>
    <t>hours</t>
  </si>
  <si>
    <t>Irrigation labor</t>
  </si>
  <si>
    <t>Harvest &amp; Hauling</t>
  </si>
  <si>
    <t>Shelling, Packing &amp; Cooling</t>
  </si>
  <si>
    <t>Other labor</t>
  </si>
  <si>
    <t>Machinery fuel/repair/maintenance</t>
  </si>
  <si>
    <t>Irrigation</t>
  </si>
  <si>
    <t>Irrigation repairs/maintenance</t>
  </si>
  <si>
    <t>Repair &amp; Maintenance</t>
  </si>
  <si>
    <t>Marketing (Sales commision 7%)</t>
  </si>
  <si>
    <t>Miscellaneous expenses</t>
  </si>
  <si>
    <t>Interest on operating capital</t>
  </si>
  <si>
    <t>months</t>
  </si>
  <si>
    <t>Fixed Costs</t>
  </si>
  <si>
    <t xml:space="preserve">  Land</t>
  </si>
  <si>
    <t xml:space="preserve">  Machinery</t>
  </si>
  <si>
    <t xml:space="preserve">  Irrigation system</t>
  </si>
  <si>
    <t>Returns over Total Costs, $/Acre</t>
  </si>
  <si>
    <t>Data Source: University of Georgia 2020 Snap Beans Budget.</t>
  </si>
  <si>
    <t xml:space="preserve">TABLE 3.  Machinery Cost Information </t>
  </si>
  <si>
    <t xml:space="preserve">Variable </t>
  </si>
  <si>
    <t>Fixed</t>
  </si>
  <si>
    <t>Operation</t>
  </si>
  <si>
    <t>Power Unit</t>
  </si>
  <si>
    <t>Passes</t>
  </si>
  <si>
    <t>hrs./pass</t>
  </si>
  <si>
    <t>$ per pass</t>
  </si>
  <si>
    <t xml:space="preserve">Chisel plow (9') </t>
  </si>
  <si>
    <t>2WD 75 hp</t>
  </si>
  <si>
    <t>Disk harrow (10')</t>
  </si>
  <si>
    <t>Fert-Cyclone Spin (750 lb.)</t>
  </si>
  <si>
    <t xml:space="preserve">Disk + incorporate (10') </t>
  </si>
  <si>
    <t>Plntr/H20 Wheel (2-row)</t>
  </si>
  <si>
    <t>Cultivate + app ins (4-row)</t>
  </si>
  <si>
    <t>Sprayer Air Blast (16', 100 ga)</t>
  </si>
  <si>
    <t>Cultivate + sidedress (4-row)</t>
  </si>
  <si>
    <t>Trailer - vegetables (16')</t>
  </si>
  <si>
    <t xml:space="preserve">TABLE 4.  Irrigation System Cost Information </t>
  </si>
  <si>
    <t>Purchase Price</t>
  </si>
  <si>
    <t>Useful Life</t>
  </si>
  <si>
    <t>Salvage Value</t>
  </si>
  <si>
    <t>Repairs/Maint.</t>
  </si>
  <si>
    <t>Interest</t>
  </si>
  <si>
    <t>Item</t>
  </si>
  <si>
    <t>$ per acre</t>
  </si>
  <si>
    <t>years</t>
  </si>
  <si>
    <t>% of investment</t>
  </si>
  <si>
    <t>%</t>
  </si>
  <si>
    <t>Overhead irrigation equipment</t>
  </si>
  <si>
    <r>
      <t xml:space="preserve">      </t>
    </r>
    <r>
      <rPr>
        <b/>
        <sz val="11"/>
        <color theme="1"/>
        <rFont val="Palatino Linotype"/>
        <family val="1"/>
      </rPr>
      <t>Total Costs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</si>
</sst>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00"/>
    <numFmt numFmtId="166" formatCode="0.0"/>
    <numFmt numFmtId="167" formatCode="&quot;$&quot;#,##0"/>
  </numFmts>
  <fonts count="23">
    <font>
      <sz val="12"/>
      <color theme="1"/>
      <name val="Calibri"/>
      <family val="2"/>
      <scheme val="minor"/>
    </font>
    <font>
      <sz val="11"/>
      <color rgb="FF000000"/>
      <name val="Palatino Linotype"/>
      <family val="1"/>
    </font>
    <font>
      <b/>
      <sz val="12"/>
      <color rgb="FF000000"/>
      <name val="Palatino Linotype"/>
      <family val="1"/>
    </font>
    <font>
      <b/>
      <sz val="11"/>
      <color rgb="FF000000"/>
      <name val="Palatino Linotype"/>
      <family val="1"/>
    </font>
    <font>
      <sz val="10"/>
      <name val="Arial"/>
      <family val="2"/>
    </font>
    <font>
      <sz val="11"/>
      <name val="Palatino Linotype"/>
      <family val="1"/>
    </font>
    <font>
      <sz val="12"/>
      <name val="TimesNewRomanPS"/>
    </font>
    <font>
      <sz val="12"/>
      <name val="Palatino Linotype"/>
      <family val="1"/>
    </font>
    <font>
      <sz val="11"/>
      <name val="Arial"/>
      <family val="2"/>
    </font>
    <font>
      <i/>
      <sz val="8"/>
      <name val="Palatino Linotype"/>
      <family val="1"/>
    </font>
    <font>
      <sz val="10"/>
      <name val="Palatino Linotype"/>
      <family val="1"/>
    </font>
    <font>
      <sz val="12"/>
      <color rgb="FF0000FF"/>
      <name val="Palatino Linotype"/>
      <family val="1"/>
    </font>
    <font>
      <i/>
      <sz val="10"/>
      <name val="Palatino Linotype"/>
      <family val="1"/>
    </font>
    <font>
      <sz val="9"/>
      <color indexed="81"/>
      <name val="Tahoma"/>
      <family val="2"/>
    </font>
    <font>
      <sz val="9"/>
      <color rgb="FF000000"/>
      <name val="Tahoma"/>
      <family val="2"/>
    </font>
    <font>
      <sz val="11"/>
      <color theme="1"/>
      <name val="Palatino Linotype"/>
      <family val="1"/>
    </font>
    <font>
      <b/>
      <i/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i/>
      <sz val="11"/>
      <color theme="1"/>
      <name val="Palatino Linotype"/>
      <family val="1"/>
    </font>
    <font>
      <i/>
      <u/>
      <sz val="11"/>
      <color theme="1"/>
      <name val="Palatino Linotype"/>
      <family val="1"/>
    </font>
    <font>
      <sz val="12"/>
      <color theme="1"/>
      <name val="Palatino Linotype"/>
      <family val="1"/>
    </font>
    <font>
      <sz val="12"/>
      <color theme="1"/>
      <name val="Calibri"/>
      <family val="2"/>
      <scheme val="minor"/>
    </font>
    <font>
      <sz val="9"/>
      <color rgb="FF000000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F0B71E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64" fontId="1" fillId="0" borderId="0" xfId="0" applyNumberFormat="1" applyFont="1"/>
    <xf numFmtId="164" fontId="1" fillId="0" borderId="3" xfId="0" applyNumberFormat="1" applyFont="1" applyBorder="1"/>
    <xf numFmtId="164" fontId="1" fillId="0" borderId="4" xfId="0" applyNumberFormat="1" applyFont="1" applyBorder="1"/>
    <xf numFmtId="0" fontId="4" fillId="0" borderId="0" xfId="0" applyFont="1"/>
    <xf numFmtId="164" fontId="1" fillId="0" borderId="5" xfId="0" applyNumberFormat="1" applyFont="1" applyBorder="1"/>
    <xf numFmtId="0" fontId="3" fillId="0" borderId="6" xfId="0" applyFont="1" applyBorder="1"/>
    <xf numFmtId="0" fontId="1" fillId="0" borderId="6" xfId="0" applyFont="1" applyBorder="1"/>
    <xf numFmtId="164" fontId="1" fillId="0" borderId="6" xfId="0" applyNumberFormat="1" applyFont="1" applyBorder="1"/>
    <xf numFmtId="0" fontId="6" fillId="0" borderId="0" xfId="0" applyFont="1"/>
    <xf numFmtId="0" fontId="7" fillId="0" borderId="0" xfId="0" applyFont="1"/>
    <xf numFmtId="0" fontId="8" fillId="3" borderId="7" xfId="0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5" fillId="0" borderId="7" xfId="0" applyFont="1" applyBorder="1"/>
    <xf numFmtId="0" fontId="10" fillId="0" borderId="7" xfId="0" applyFont="1" applyBorder="1" applyAlignment="1">
      <alignment horizontal="right"/>
    </xf>
    <xf numFmtId="166" fontId="11" fillId="0" borderId="7" xfId="0" applyNumberFormat="1" applyFont="1" applyBorder="1" applyProtection="1">
      <protection locked="0"/>
    </xf>
    <xf numFmtId="2" fontId="7" fillId="0" borderId="7" xfId="0" applyNumberFormat="1" applyFont="1" applyBorder="1"/>
    <xf numFmtId="164" fontId="7" fillId="0" borderId="7" xfId="0" applyNumberFormat="1" applyFont="1" applyBorder="1"/>
    <xf numFmtId="0" fontId="5" fillId="0" borderId="0" xfId="0" applyFont="1"/>
    <xf numFmtId="0" fontId="10" fillId="0" borderId="0" xfId="0" applyFont="1" applyAlignment="1">
      <alignment horizontal="right"/>
    </xf>
    <xf numFmtId="166" fontId="11" fillId="0" borderId="0" xfId="0" applyNumberFormat="1" applyFont="1" applyProtection="1">
      <protection locked="0"/>
    </xf>
    <xf numFmtId="2" fontId="7" fillId="0" borderId="0" xfId="0" applyNumberFormat="1" applyFont="1"/>
    <xf numFmtId="164" fontId="7" fillId="0" borderId="0" xfId="0" applyNumberFormat="1" applyFont="1"/>
    <xf numFmtId="0" fontId="5" fillId="0" borderId="5" xfId="0" applyFont="1" applyBorder="1"/>
    <xf numFmtId="0" fontId="10" fillId="0" borderId="5" xfId="0" applyFont="1" applyBorder="1" applyAlignment="1">
      <alignment horizontal="right"/>
    </xf>
    <xf numFmtId="166" fontId="11" fillId="0" borderId="5" xfId="0" applyNumberFormat="1" applyFont="1" applyBorder="1" applyProtection="1">
      <protection locked="0"/>
    </xf>
    <xf numFmtId="2" fontId="7" fillId="0" borderId="5" xfId="0" applyNumberFormat="1" applyFont="1" applyBorder="1"/>
    <xf numFmtId="164" fontId="7" fillId="0" borderId="5" xfId="0" applyNumberFormat="1" applyFont="1" applyBorder="1"/>
    <xf numFmtId="0" fontId="8" fillId="3" borderId="7" xfId="0" applyFont="1" applyFill="1" applyBorder="1"/>
    <xf numFmtId="0" fontId="12" fillId="3" borderId="5" xfId="0" applyFont="1" applyFill="1" applyBorder="1" applyAlignment="1">
      <alignment horizontal="center"/>
    </xf>
    <xf numFmtId="167" fontId="11" fillId="0" borderId="8" xfId="0" applyNumberFormat="1" applyFont="1" applyBorder="1" applyProtection="1">
      <protection locked="0"/>
    </xf>
    <xf numFmtId="167" fontId="11" fillId="4" borderId="8" xfId="0" applyNumberFormat="1" applyFont="1" applyFill="1" applyBorder="1" applyProtection="1">
      <protection locked="0"/>
    </xf>
    <xf numFmtId="0" fontId="11" fillId="4" borderId="8" xfId="0" applyFont="1" applyFill="1" applyBorder="1" applyProtection="1">
      <protection locked="0"/>
    </xf>
    <xf numFmtId="9" fontId="11" fillId="4" borderId="8" xfId="0" applyNumberFormat="1" applyFont="1" applyFill="1" applyBorder="1" applyProtection="1">
      <protection locked="0"/>
    </xf>
    <xf numFmtId="3" fontId="15" fillId="0" borderId="2" xfId="0" applyNumberFormat="1" applyFont="1" applyBorder="1" applyAlignment="1" applyProtection="1">
      <alignment horizontal="left" indent="1"/>
      <protection locked="0"/>
    </xf>
    <xf numFmtId="0" fontId="15" fillId="0" borderId="0" xfId="0" applyFont="1"/>
    <xf numFmtId="3" fontId="15" fillId="0" borderId="0" xfId="0" applyNumberFormat="1" applyFont="1"/>
    <xf numFmtId="164" fontId="15" fillId="0" borderId="0" xfId="0" applyNumberFormat="1" applyFont="1"/>
    <xf numFmtId="0" fontId="16" fillId="0" borderId="4" xfId="0" applyFont="1" applyBorder="1"/>
    <xf numFmtId="0" fontId="15" fillId="0" borderId="4" xfId="0" applyFont="1" applyBorder="1"/>
    <xf numFmtId="0" fontId="17" fillId="2" borderId="1" xfId="0" applyFont="1" applyFill="1" applyBorder="1"/>
    <xf numFmtId="0" fontId="15" fillId="2" borderId="1" xfId="0" applyFont="1" applyFill="1" applyBorder="1" applyAlignment="1">
      <alignment horizontal="center" wrapText="1"/>
    </xf>
    <xf numFmtId="0" fontId="17" fillId="0" borderId="0" xfId="0" applyFont="1"/>
    <xf numFmtId="0" fontId="15" fillId="0" borderId="0" xfId="0" applyFont="1" applyAlignment="1">
      <alignment horizontal="left" indent="1"/>
    </xf>
    <xf numFmtId="0" fontId="18" fillId="0" borderId="0" xfId="0" applyFont="1" applyAlignment="1">
      <alignment horizontal="left" indent="1"/>
    </xf>
    <xf numFmtId="0" fontId="15" fillId="0" borderId="0" xfId="0" applyFont="1" applyAlignment="1" applyProtection="1">
      <alignment horizontal="left" indent="2"/>
      <protection locked="0"/>
    </xf>
    <xf numFmtId="0" fontId="15" fillId="0" borderId="0" xfId="0" applyFont="1" applyProtection="1">
      <protection locked="0"/>
    </xf>
    <xf numFmtId="164" fontId="15" fillId="0" borderId="0" xfId="0" applyNumberFormat="1" applyFont="1" applyProtection="1">
      <protection locked="0"/>
    </xf>
    <xf numFmtId="2" fontId="15" fillId="0" borderId="0" xfId="0" applyNumberFormat="1" applyFont="1" applyProtection="1">
      <protection locked="0"/>
    </xf>
    <xf numFmtId="165" fontId="15" fillId="0" borderId="0" xfId="0" applyNumberFormat="1" applyFont="1" applyProtection="1">
      <protection locked="0"/>
    </xf>
    <xf numFmtId="0" fontId="15" fillId="0" borderId="0" xfId="0" applyFont="1" applyAlignment="1">
      <alignment horizontal="left" indent="2"/>
    </xf>
    <xf numFmtId="3" fontId="15" fillId="0" borderId="0" xfId="0" applyNumberFormat="1" applyFont="1" applyProtection="1">
      <protection locked="0"/>
    </xf>
    <xf numFmtId="2" fontId="15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164" fontId="15" fillId="0" borderId="0" xfId="0" quotePrefix="1" applyNumberFormat="1" applyFont="1" applyAlignment="1">
      <alignment horizontal="right"/>
    </xf>
    <xf numFmtId="9" fontId="15" fillId="0" borderId="0" xfId="1" applyFont="1" applyProtection="1">
      <protection locked="0"/>
    </xf>
    <xf numFmtId="9" fontId="15" fillId="0" borderId="0" xfId="1" applyFont="1"/>
    <xf numFmtId="0" fontId="19" fillId="5" borderId="0" xfId="0" applyFont="1" applyFill="1" applyAlignment="1">
      <alignment horizontal="left" indent="2"/>
    </xf>
    <xf numFmtId="0" fontId="15" fillId="5" borderId="0" xfId="0" applyFont="1" applyFill="1"/>
    <xf numFmtId="164" fontId="15" fillId="5" borderId="0" xfId="0" applyNumberFormat="1" applyFont="1" applyFill="1"/>
    <xf numFmtId="164" fontId="1" fillId="5" borderId="0" xfId="0" applyNumberFormat="1" applyFont="1" applyFill="1"/>
    <xf numFmtId="0" fontId="18" fillId="5" borderId="0" xfId="0" applyFont="1" applyFill="1" applyAlignment="1">
      <alignment horizontal="left" indent="1"/>
    </xf>
    <xf numFmtId="0" fontId="15" fillId="5" borderId="0" xfId="0" applyFont="1" applyFill="1" applyProtection="1">
      <protection locked="0"/>
    </xf>
    <xf numFmtId="165" fontId="15" fillId="5" borderId="0" xfId="0" applyNumberFormat="1" applyFont="1" applyFill="1" applyProtection="1">
      <protection locked="0"/>
    </xf>
    <xf numFmtId="164" fontId="15" fillId="5" borderId="0" xfId="0" applyNumberFormat="1" applyFont="1" applyFill="1" applyProtection="1">
      <protection locked="0"/>
    </xf>
    <xf numFmtId="0" fontId="17" fillId="5" borderId="0" xfId="0" applyFont="1" applyFill="1"/>
    <xf numFmtId="3" fontId="15" fillId="5" borderId="0" xfId="0" applyNumberFormat="1" applyFont="1" applyFill="1"/>
    <xf numFmtId="0" fontId="2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6AE27-7E38-4343-A364-BEE5D27D24DC}">
  <dimension ref="A1:G71"/>
  <sheetViews>
    <sheetView tabSelected="1" workbookViewId="0">
      <selection activeCell="B1" sqref="B1"/>
    </sheetView>
  </sheetViews>
  <sheetFormatPr defaultColWidth="11" defaultRowHeight="15.6"/>
  <cols>
    <col min="1" max="1" width="3" customWidth="1"/>
    <col min="2" max="2" width="35.8984375" customWidth="1"/>
  </cols>
  <sheetData>
    <row r="1" spans="1:7" ht="17.399999999999999">
      <c r="A1" s="1"/>
      <c r="B1" s="2" t="s">
        <v>0</v>
      </c>
      <c r="C1" s="1"/>
      <c r="D1" s="1"/>
      <c r="E1" s="1"/>
      <c r="F1" s="1"/>
      <c r="G1" s="1"/>
    </row>
    <row r="2" spans="1:7" ht="18" thickBot="1">
      <c r="A2" s="1"/>
      <c r="B2" s="2" t="s">
        <v>1</v>
      </c>
      <c r="C2" s="1"/>
      <c r="D2" s="1"/>
      <c r="E2" s="1"/>
      <c r="F2" s="1"/>
      <c r="G2" s="1"/>
    </row>
    <row r="3" spans="1:7" ht="63" thickBot="1">
      <c r="A3" s="1"/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1"/>
    </row>
    <row r="4" spans="1:7" ht="16.2">
      <c r="A4" s="1"/>
      <c r="B4" s="41" t="s">
        <v>7</v>
      </c>
      <c r="C4" s="42" t="s">
        <v>8</v>
      </c>
      <c r="D4" s="43">
        <v>180</v>
      </c>
      <c r="E4" s="44">
        <v>21.5</v>
      </c>
      <c r="F4" s="6">
        <f>D4*E4</f>
        <v>3870</v>
      </c>
      <c r="G4" s="1"/>
    </row>
    <row r="5" spans="1:7" ht="16.8" thickBot="1">
      <c r="A5" s="1"/>
      <c r="B5" s="45" t="s">
        <v>9</v>
      </c>
      <c r="C5" s="46"/>
      <c r="D5" s="46"/>
      <c r="E5" s="46"/>
      <c r="F5" s="7">
        <f>F4</f>
        <v>3870</v>
      </c>
      <c r="G5" s="1"/>
    </row>
    <row r="6" spans="1:7" ht="6.75" customHeight="1" thickBot="1">
      <c r="A6" s="1"/>
      <c r="B6" s="42"/>
      <c r="C6" s="42"/>
      <c r="D6" s="42"/>
      <c r="E6" s="42"/>
      <c r="F6" s="1"/>
      <c r="G6" s="1"/>
    </row>
    <row r="7" spans="1:7" ht="47.4" thickBot="1">
      <c r="A7" s="1"/>
      <c r="B7" s="47" t="s">
        <v>10</v>
      </c>
      <c r="C7" s="48" t="s">
        <v>11</v>
      </c>
      <c r="D7" s="48" t="s">
        <v>12</v>
      </c>
      <c r="E7" s="48" t="s">
        <v>13</v>
      </c>
      <c r="F7" s="4" t="s">
        <v>14</v>
      </c>
      <c r="G7" s="1"/>
    </row>
    <row r="8" spans="1:7" ht="6.75" customHeight="1">
      <c r="A8" s="1"/>
      <c r="B8" s="42"/>
      <c r="C8" s="42"/>
      <c r="D8" s="42"/>
      <c r="E8" s="42"/>
      <c r="F8" s="1"/>
      <c r="G8" s="1"/>
    </row>
    <row r="9" spans="1:7" ht="16.2">
      <c r="A9" s="1"/>
      <c r="B9" s="49" t="s">
        <v>15</v>
      </c>
      <c r="C9" s="42"/>
      <c r="D9" s="42"/>
      <c r="E9" s="42"/>
      <c r="F9" s="1"/>
      <c r="G9" s="1"/>
    </row>
    <row r="10" spans="1:7" ht="16.2">
      <c r="A10" s="1"/>
      <c r="B10" s="50" t="s">
        <v>16</v>
      </c>
      <c r="C10" s="42" t="s">
        <v>17</v>
      </c>
      <c r="D10" s="42">
        <v>60</v>
      </c>
      <c r="E10" s="44">
        <v>3.5</v>
      </c>
      <c r="F10" s="5">
        <f t="shared" ref="F10" si="0">D10*E10</f>
        <v>210</v>
      </c>
      <c r="G10" s="1"/>
    </row>
    <row r="11" spans="1:7" ht="16.2">
      <c r="A11" s="1"/>
      <c r="B11" s="51" t="s">
        <v>18</v>
      </c>
      <c r="C11" s="42"/>
      <c r="D11" s="42"/>
      <c r="E11" s="44"/>
      <c r="F11" s="5"/>
      <c r="G11" s="1"/>
    </row>
    <row r="12" spans="1:7" ht="16.2">
      <c r="A12" s="1"/>
      <c r="B12" s="65" t="s">
        <v>19</v>
      </c>
      <c r="C12" s="66"/>
      <c r="D12" s="66"/>
      <c r="E12" s="67"/>
      <c r="F12" s="68"/>
      <c r="G12" s="1"/>
    </row>
    <row r="13" spans="1:7" ht="16.2" hidden="1">
      <c r="A13" s="1"/>
      <c r="B13" s="52" t="s">
        <v>20</v>
      </c>
      <c r="C13" s="53" t="s">
        <v>21</v>
      </c>
      <c r="D13" s="53">
        <v>0</v>
      </c>
      <c r="E13" s="54">
        <v>0.31</v>
      </c>
      <c r="F13" s="5">
        <f>D13*E13</f>
        <v>0</v>
      </c>
      <c r="G13" s="1"/>
    </row>
    <row r="14" spans="1:7" ht="16.2" hidden="1">
      <c r="A14" s="1"/>
      <c r="B14" s="52" t="s">
        <v>22</v>
      </c>
      <c r="C14" s="53" t="s">
        <v>21</v>
      </c>
      <c r="D14" s="53">
        <v>0</v>
      </c>
      <c r="E14" s="54">
        <v>0.32</v>
      </c>
      <c r="F14" s="5">
        <f t="shared" ref="F14:F19" si="1">D14*E14</f>
        <v>0</v>
      </c>
      <c r="G14" s="1"/>
    </row>
    <row r="15" spans="1:7" ht="16.2" hidden="1">
      <c r="A15" s="1"/>
      <c r="B15" s="52" t="s">
        <v>23</v>
      </c>
      <c r="C15" s="53" t="s">
        <v>21</v>
      </c>
      <c r="D15" s="53">
        <v>0</v>
      </c>
      <c r="E15" s="54">
        <v>0.3</v>
      </c>
      <c r="F15" s="5">
        <f t="shared" si="1"/>
        <v>0</v>
      </c>
      <c r="G15" s="1"/>
    </row>
    <row r="16" spans="1:7" ht="16.2">
      <c r="A16" s="1"/>
      <c r="B16" s="52" t="s">
        <v>24</v>
      </c>
      <c r="C16" s="53" t="s">
        <v>25</v>
      </c>
      <c r="D16" s="53">
        <v>0.5</v>
      </c>
      <c r="E16" s="54">
        <v>30</v>
      </c>
      <c r="F16" s="5">
        <f t="shared" si="1"/>
        <v>15</v>
      </c>
      <c r="G16" s="1"/>
    </row>
    <row r="17" spans="1:7" ht="16.2">
      <c r="A17" s="1"/>
      <c r="B17" s="52" t="s">
        <v>26</v>
      </c>
      <c r="C17" s="53" t="s">
        <v>17</v>
      </c>
      <c r="D17" s="53">
        <v>6</v>
      </c>
      <c r="E17" s="54">
        <v>17</v>
      </c>
      <c r="F17" s="5">
        <f t="shared" si="1"/>
        <v>102</v>
      </c>
      <c r="G17" s="1"/>
    </row>
    <row r="18" spans="1:7" ht="16.2">
      <c r="A18" s="1"/>
      <c r="B18" s="65" t="s">
        <v>27</v>
      </c>
      <c r="C18" s="66"/>
      <c r="D18" s="66"/>
      <c r="E18" s="67"/>
      <c r="F18" s="68"/>
      <c r="G18" s="1"/>
    </row>
    <row r="19" spans="1:7" ht="16.2">
      <c r="A19" s="1"/>
      <c r="B19" s="52" t="s">
        <v>20</v>
      </c>
      <c r="C19" s="53" t="s">
        <v>21</v>
      </c>
      <c r="D19" s="53">
        <v>60</v>
      </c>
      <c r="E19" s="54">
        <v>0.31</v>
      </c>
      <c r="F19" s="5">
        <f t="shared" si="1"/>
        <v>18.600000000000001</v>
      </c>
      <c r="G19" s="8"/>
    </row>
    <row r="20" spans="1:7" ht="16.2">
      <c r="A20" s="1"/>
      <c r="B20" s="69" t="s">
        <v>28</v>
      </c>
      <c r="C20" s="66"/>
      <c r="D20" s="66"/>
      <c r="E20" s="67"/>
      <c r="F20" s="68"/>
      <c r="G20" s="8"/>
    </row>
    <row r="21" spans="1:7" ht="16.2">
      <c r="A21" s="1"/>
      <c r="B21" s="52" t="s">
        <v>29</v>
      </c>
      <c r="C21" s="53" t="s">
        <v>30</v>
      </c>
      <c r="D21" s="55">
        <v>3</v>
      </c>
      <c r="E21" s="54">
        <v>5</v>
      </c>
      <c r="F21" s="5">
        <f t="shared" ref="F21:F27" si="2">D21*E21</f>
        <v>15</v>
      </c>
      <c r="G21" s="8"/>
    </row>
    <row r="22" spans="1:7" ht="16.2">
      <c r="A22" s="1"/>
      <c r="B22" s="69" t="s">
        <v>31</v>
      </c>
      <c r="C22" s="66"/>
      <c r="D22" s="66"/>
      <c r="E22" s="67"/>
      <c r="F22" s="68"/>
      <c r="G22" s="8"/>
    </row>
    <row r="23" spans="1:7" ht="16.2">
      <c r="A23" s="1"/>
      <c r="B23" s="52" t="s">
        <v>29</v>
      </c>
      <c r="C23" s="53" t="s">
        <v>30</v>
      </c>
      <c r="D23" s="56">
        <v>6</v>
      </c>
      <c r="E23" s="54">
        <v>15</v>
      </c>
      <c r="F23" s="5">
        <f t="shared" si="2"/>
        <v>90</v>
      </c>
      <c r="G23" s="8"/>
    </row>
    <row r="24" spans="1:7" ht="16.2">
      <c r="A24" s="1"/>
      <c r="B24" s="69" t="s">
        <v>32</v>
      </c>
      <c r="C24" s="66"/>
      <c r="D24" s="66"/>
      <c r="E24" s="67"/>
      <c r="F24" s="68"/>
      <c r="G24" s="8"/>
    </row>
    <row r="25" spans="1:7" ht="16.2">
      <c r="A25" s="1"/>
      <c r="B25" s="52" t="s">
        <v>29</v>
      </c>
      <c r="C25" s="53" t="s">
        <v>30</v>
      </c>
      <c r="D25" s="56">
        <v>6</v>
      </c>
      <c r="E25" s="54">
        <v>25</v>
      </c>
      <c r="F25" s="5">
        <f t="shared" si="2"/>
        <v>150</v>
      </c>
      <c r="G25" s="8"/>
    </row>
    <row r="26" spans="1:7" ht="16.2">
      <c r="A26" s="1"/>
      <c r="B26" s="69" t="s">
        <v>33</v>
      </c>
      <c r="C26" s="70"/>
      <c r="D26" s="71"/>
      <c r="E26" s="72"/>
      <c r="F26" s="68"/>
      <c r="G26" s="5"/>
    </row>
    <row r="27" spans="1:7" ht="16.2">
      <c r="A27" s="1"/>
      <c r="B27" s="52" t="s">
        <v>29</v>
      </c>
      <c r="C27" s="53" t="s">
        <v>30</v>
      </c>
      <c r="D27" s="56">
        <v>1</v>
      </c>
      <c r="E27" s="54">
        <v>42</v>
      </c>
      <c r="F27" s="5">
        <f t="shared" si="2"/>
        <v>42</v>
      </c>
      <c r="G27" s="5"/>
    </row>
    <row r="28" spans="1:7" ht="16.2">
      <c r="A28" s="1"/>
      <c r="B28" s="69" t="s">
        <v>34</v>
      </c>
      <c r="C28" s="66"/>
      <c r="D28" s="66"/>
      <c r="E28" s="67"/>
      <c r="F28" s="68"/>
      <c r="G28" s="1"/>
    </row>
    <row r="29" spans="1:7" ht="16.2">
      <c r="A29" s="1"/>
      <c r="B29" s="57" t="s">
        <v>35</v>
      </c>
      <c r="C29" s="42" t="s">
        <v>36</v>
      </c>
      <c r="D29" s="58">
        <v>180</v>
      </c>
      <c r="E29" s="54">
        <v>0.4</v>
      </c>
      <c r="F29" s="5">
        <f t="shared" ref="F29:F41" si="3">D29*E29</f>
        <v>72</v>
      </c>
      <c r="G29" s="1"/>
    </row>
    <row r="30" spans="1:7" ht="16.2">
      <c r="A30" s="1"/>
      <c r="B30" s="69" t="s">
        <v>37</v>
      </c>
      <c r="C30" s="66"/>
      <c r="D30" s="66"/>
      <c r="E30" s="67"/>
      <c r="F30" s="68"/>
      <c r="G30" s="1"/>
    </row>
    <row r="31" spans="1:7" ht="16.2">
      <c r="A31" s="1"/>
      <c r="B31" s="57" t="s">
        <v>38</v>
      </c>
      <c r="C31" s="42" t="s">
        <v>39</v>
      </c>
      <c r="D31" s="59">
        <v>12</v>
      </c>
      <c r="E31" s="54">
        <v>15</v>
      </c>
      <c r="F31" s="5">
        <f t="shared" si="3"/>
        <v>180</v>
      </c>
      <c r="G31" s="1"/>
    </row>
    <row r="32" spans="1:7" ht="16.2" hidden="1">
      <c r="A32" s="1"/>
      <c r="B32" s="57" t="s">
        <v>40</v>
      </c>
      <c r="C32" s="42" t="s">
        <v>39</v>
      </c>
      <c r="D32" s="53">
        <v>0</v>
      </c>
      <c r="E32" s="54">
        <v>12.5</v>
      </c>
      <c r="F32" s="5">
        <f t="shared" si="3"/>
        <v>0</v>
      </c>
      <c r="G32" s="1"/>
    </row>
    <row r="33" spans="1:7" ht="16.2">
      <c r="A33" s="1"/>
      <c r="B33" s="57" t="s">
        <v>41</v>
      </c>
      <c r="C33" s="42" t="s">
        <v>39</v>
      </c>
      <c r="D33" s="53">
        <v>29.925000000000001</v>
      </c>
      <c r="E33" s="54">
        <v>12.5</v>
      </c>
      <c r="F33" s="5">
        <f t="shared" si="3"/>
        <v>374.0625</v>
      </c>
      <c r="G33" s="1"/>
    </row>
    <row r="34" spans="1:7" ht="16.2">
      <c r="A34" s="1"/>
      <c r="B34" s="57" t="s">
        <v>42</v>
      </c>
      <c r="C34" s="42" t="s">
        <v>39</v>
      </c>
      <c r="D34" s="53">
        <v>68.400000000000006</v>
      </c>
      <c r="E34" s="54">
        <v>12.5</v>
      </c>
      <c r="F34" s="5">
        <f t="shared" si="3"/>
        <v>855.00000000000011</v>
      </c>
      <c r="G34" s="1"/>
    </row>
    <row r="35" spans="1:7" ht="16.2" hidden="1">
      <c r="A35" s="1"/>
      <c r="B35" s="57" t="s">
        <v>43</v>
      </c>
      <c r="C35" s="42" t="s">
        <v>39</v>
      </c>
      <c r="D35" s="53">
        <v>0</v>
      </c>
      <c r="E35" s="54">
        <v>12.5</v>
      </c>
      <c r="F35" s="5">
        <f t="shared" si="3"/>
        <v>0</v>
      </c>
      <c r="G35" s="1"/>
    </row>
    <row r="36" spans="1:7" ht="16.2">
      <c r="A36" s="1"/>
      <c r="B36" s="51" t="s">
        <v>44</v>
      </c>
      <c r="C36" s="42" t="s">
        <v>30</v>
      </c>
      <c r="D36" s="53">
        <v>1</v>
      </c>
      <c r="E36" s="60">
        <v>75</v>
      </c>
      <c r="F36" s="5">
        <f t="shared" si="3"/>
        <v>75</v>
      </c>
      <c r="G36" s="1"/>
    </row>
    <row r="37" spans="1:7" ht="16.2">
      <c r="A37" s="1"/>
      <c r="B37" s="51" t="s">
        <v>45</v>
      </c>
      <c r="C37" s="53" t="s">
        <v>30</v>
      </c>
      <c r="D37" s="53">
        <v>1</v>
      </c>
      <c r="E37" s="54">
        <v>218.51</v>
      </c>
      <c r="F37" s="5">
        <f t="shared" si="3"/>
        <v>218.51</v>
      </c>
      <c r="G37" s="1"/>
    </row>
    <row r="38" spans="1:7" ht="17.399999999999999" hidden="1">
      <c r="A38" s="1"/>
      <c r="B38" s="51" t="s">
        <v>46</v>
      </c>
      <c r="C38" s="53" t="s">
        <v>30</v>
      </c>
      <c r="D38" s="53">
        <v>0</v>
      </c>
      <c r="E38" s="61">
        <f>(C71+(C71*E71))/2*F71</f>
        <v>10.5</v>
      </c>
      <c r="F38" s="5">
        <f t="shared" si="3"/>
        <v>0</v>
      </c>
      <c r="G38" s="1"/>
    </row>
    <row r="39" spans="1:7" ht="17.399999999999999">
      <c r="A39" s="1"/>
      <c r="B39" s="51" t="s">
        <v>47</v>
      </c>
      <c r="C39" s="53" t="s">
        <v>30</v>
      </c>
      <c r="D39" s="53">
        <v>1</v>
      </c>
      <c r="E39" s="61">
        <v>25</v>
      </c>
      <c r="F39" s="5">
        <f t="shared" si="3"/>
        <v>25</v>
      </c>
      <c r="G39" s="1"/>
    </row>
    <row r="40" spans="1:7" ht="16.2">
      <c r="A40" s="1"/>
      <c r="B40" s="51" t="s">
        <v>48</v>
      </c>
      <c r="C40" s="42" t="s">
        <v>8</v>
      </c>
      <c r="D40" s="54">
        <f>F4</f>
        <v>3870</v>
      </c>
      <c r="E40" s="63">
        <v>7.0000000000000007E-2</v>
      </c>
      <c r="F40" s="5">
        <f t="shared" si="3"/>
        <v>270.90000000000003</v>
      </c>
      <c r="G40" s="1"/>
    </row>
    <row r="41" spans="1:7" ht="16.2" hidden="1">
      <c r="A41" s="1"/>
      <c r="B41" s="51" t="s">
        <v>49</v>
      </c>
      <c r="C41" s="42" t="s">
        <v>30</v>
      </c>
      <c r="D41" s="53">
        <v>0</v>
      </c>
      <c r="E41" s="54">
        <v>3</v>
      </c>
      <c r="F41" s="5">
        <f t="shared" si="3"/>
        <v>0</v>
      </c>
      <c r="G41" s="1"/>
    </row>
    <row r="42" spans="1:7" ht="16.2">
      <c r="A42" s="1"/>
      <c r="B42" s="51" t="s">
        <v>50</v>
      </c>
      <c r="C42" s="42" t="s">
        <v>51</v>
      </c>
      <c r="D42" s="43">
        <v>6</v>
      </c>
      <c r="E42" s="64">
        <v>0.06</v>
      </c>
      <c r="F42" s="5">
        <f>(SUM(F10:F41)-(F33+F40))*E42*D42/12</f>
        <v>62.043299999999988</v>
      </c>
      <c r="G42" s="8"/>
    </row>
    <row r="43" spans="1:7" ht="6.75" customHeight="1">
      <c r="A43" s="1"/>
      <c r="B43" s="42"/>
      <c r="C43" s="42"/>
      <c r="D43" s="43"/>
      <c r="E43" s="44"/>
      <c r="F43" s="5"/>
      <c r="G43" s="1"/>
    </row>
    <row r="44" spans="1:7" ht="16.2">
      <c r="A44" s="1"/>
      <c r="B44" s="73" t="s">
        <v>52</v>
      </c>
      <c r="C44" s="66"/>
      <c r="D44" s="74"/>
      <c r="E44" s="67"/>
      <c r="F44" s="68"/>
      <c r="G44" s="1"/>
    </row>
    <row r="45" spans="1:7" ht="16.2">
      <c r="A45" s="1"/>
      <c r="B45" s="42" t="s">
        <v>53</v>
      </c>
      <c r="C45" s="42" t="s">
        <v>30</v>
      </c>
      <c r="D45" s="42">
        <v>1</v>
      </c>
      <c r="E45" s="44">
        <v>151</v>
      </c>
      <c r="F45" s="5">
        <f t="shared" ref="F45:F47" si="4">D45*E45</f>
        <v>151</v>
      </c>
      <c r="G45" s="1"/>
    </row>
    <row r="46" spans="1:7" ht="16.2">
      <c r="A46" s="1"/>
      <c r="B46" s="42" t="s">
        <v>54</v>
      </c>
      <c r="C46" s="42" t="s">
        <v>30</v>
      </c>
      <c r="D46" s="42">
        <v>1</v>
      </c>
      <c r="E46" s="44">
        <f>SUMPRODUCT(D58:D66,G58:G66)</f>
        <v>114.87</v>
      </c>
      <c r="F46" s="5">
        <f t="shared" si="4"/>
        <v>114.87</v>
      </c>
      <c r="G46" s="1"/>
    </row>
    <row r="47" spans="1:7" ht="16.2">
      <c r="A47" s="1"/>
      <c r="B47" s="42" t="s">
        <v>55</v>
      </c>
      <c r="C47" s="42" t="s">
        <v>30</v>
      </c>
      <c r="D47" s="42">
        <v>1</v>
      </c>
      <c r="E47" s="62">
        <f>(C71-(C71*E71))/D71+((C71+(C71*E71))/2*G71)</f>
        <v>126.5</v>
      </c>
      <c r="F47" s="9">
        <f t="shared" si="4"/>
        <v>126.5</v>
      </c>
      <c r="G47" s="1"/>
    </row>
    <row r="48" spans="1:7" ht="16.8" thickBot="1">
      <c r="A48" s="1"/>
      <c r="B48" s="46" t="s">
        <v>88</v>
      </c>
      <c r="C48" s="46"/>
      <c r="D48" s="46"/>
      <c r="E48" s="46"/>
      <c r="F48" s="7">
        <f>SUM(F10:F47)</f>
        <v>3167.4857999999995</v>
      </c>
      <c r="G48" s="1"/>
    </row>
    <row r="49" spans="1:7" ht="6.75" customHeight="1">
      <c r="A49" s="1"/>
      <c r="B49" s="42"/>
      <c r="C49" s="42"/>
      <c r="D49" s="42"/>
      <c r="E49" s="42"/>
      <c r="F49" s="5"/>
      <c r="G49" s="1"/>
    </row>
    <row r="50" spans="1:7" ht="16.8" thickBot="1">
      <c r="A50" s="1"/>
      <c r="B50" s="10" t="s">
        <v>56</v>
      </c>
      <c r="C50" s="11"/>
      <c r="D50" s="11"/>
      <c r="E50" s="11"/>
      <c r="F50" s="12">
        <f>F5-F48</f>
        <v>702.51420000000053</v>
      </c>
      <c r="G50" s="1"/>
    </row>
    <row r="51" spans="1:7" ht="6.75" customHeight="1" thickTop="1">
      <c r="A51" s="1"/>
      <c r="B51" s="1"/>
      <c r="C51" s="1"/>
      <c r="D51" s="1"/>
      <c r="E51" s="1"/>
      <c r="F51" s="1"/>
      <c r="G51" s="1"/>
    </row>
    <row r="52" spans="1:7" ht="12.75" customHeight="1">
      <c r="A52" s="1"/>
      <c r="B52" s="75" t="s">
        <v>57</v>
      </c>
      <c r="C52" s="1"/>
      <c r="D52" s="1"/>
      <c r="E52" s="5"/>
      <c r="F52" s="1"/>
      <c r="G52" s="1"/>
    </row>
    <row r="53" spans="1:7" ht="16.2">
      <c r="A53" s="1"/>
      <c r="B53" s="8"/>
      <c r="C53" s="1"/>
      <c r="D53" s="1"/>
      <c r="E53" s="1"/>
      <c r="F53" s="1"/>
      <c r="G53" s="1"/>
    </row>
    <row r="54" spans="1:7" ht="16.2">
      <c r="A54" s="1"/>
      <c r="B54" s="1"/>
      <c r="C54" s="1"/>
      <c r="D54" s="1"/>
      <c r="E54" s="1"/>
      <c r="F54" s="1"/>
      <c r="G54" s="1"/>
    </row>
    <row r="55" spans="1:7" ht="17.399999999999999">
      <c r="A55" s="13"/>
      <c r="B55" s="14" t="s">
        <v>58</v>
      </c>
      <c r="C55" s="14"/>
      <c r="D55" s="14"/>
      <c r="E55" s="14"/>
      <c r="F55" s="14"/>
      <c r="G55" s="14"/>
    </row>
    <row r="56" spans="1:7" ht="16.2">
      <c r="A56" s="13"/>
      <c r="B56" s="15"/>
      <c r="C56" s="15"/>
      <c r="D56" s="16"/>
      <c r="E56" s="17" t="s">
        <v>37</v>
      </c>
      <c r="F56" s="17" t="s">
        <v>59</v>
      </c>
      <c r="G56" s="17" t="s">
        <v>60</v>
      </c>
    </row>
    <row r="57" spans="1:7" ht="16.2">
      <c r="A57" s="13"/>
      <c r="B57" s="18" t="s">
        <v>61</v>
      </c>
      <c r="C57" s="18" t="s">
        <v>62</v>
      </c>
      <c r="D57" s="19" t="s">
        <v>63</v>
      </c>
      <c r="E57" s="19" t="s">
        <v>64</v>
      </c>
      <c r="F57" s="19" t="s">
        <v>65</v>
      </c>
      <c r="G57" s="19" t="s">
        <v>65</v>
      </c>
    </row>
    <row r="58" spans="1:7" ht="17.399999999999999">
      <c r="A58" s="13"/>
      <c r="B58" s="20" t="s">
        <v>66</v>
      </c>
      <c r="C58" s="21" t="s">
        <v>67</v>
      </c>
      <c r="D58" s="22">
        <v>1</v>
      </c>
      <c r="E58" s="23">
        <v>0.22</v>
      </c>
      <c r="F58" s="24">
        <v>4.9700000000000006</v>
      </c>
      <c r="G58" s="24">
        <v>2.2400000000000002</v>
      </c>
    </row>
    <row r="59" spans="1:7" ht="17.399999999999999">
      <c r="A59" s="13"/>
      <c r="B59" s="25" t="s">
        <v>68</v>
      </c>
      <c r="C59" s="26" t="s">
        <v>67</v>
      </c>
      <c r="D59" s="27">
        <v>2</v>
      </c>
      <c r="E59" s="28">
        <v>0.19800000000000001</v>
      </c>
      <c r="F59" s="29">
        <v>5</v>
      </c>
      <c r="G59" s="29">
        <v>2.4300000000000002</v>
      </c>
    </row>
    <row r="60" spans="1:7" ht="17.399999999999999">
      <c r="A60" s="13"/>
      <c r="B60" s="25" t="s">
        <v>69</v>
      </c>
      <c r="C60" s="26" t="s">
        <v>67</v>
      </c>
      <c r="D60" s="27">
        <v>1</v>
      </c>
      <c r="E60" s="28">
        <v>8.4000000000000005E-2</v>
      </c>
      <c r="F60" s="29">
        <v>1.57</v>
      </c>
      <c r="G60" s="29">
        <v>0.66999999999999993</v>
      </c>
    </row>
    <row r="61" spans="1:7" ht="17.399999999999999">
      <c r="A61" s="13"/>
      <c r="B61" s="25" t="s">
        <v>70</v>
      </c>
      <c r="C61" s="26" t="s">
        <v>67</v>
      </c>
      <c r="D61" s="27">
        <v>1</v>
      </c>
      <c r="E61" s="28">
        <v>0.20599999999999999</v>
      </c>
      <c r="F61" s="29">
        <v>6.04</v>
      </c>
      <c r="G61" s="29">
        <v>3</v>
      </c>
    </row>
    <row r="62" spans="1:7" ht="17.399999999999999">
      <c r="A62" s="13"/>
      <c r="B62" s="25" t="s">
        <v>71</v>
      </c>
      <c r="C62" s="26" t="s">
        <v>67</v>
      </c>
      <c r="D62" s="27">
        <v>1</v>
      </c>
      <c r="E62" s="28">
        <v>1.4730000000000001</v>
      </c>
      <c r="F62" s="29">
        <v>35.830000000000013</v>
      </c>
      <c r="G62" s="29">
        <v>16.54</v>
      </c>
    </row>
    <row r="63" spans="1:7" ht="17.399999999999999">
      <c r="A63" s="13"/>
      <c r="B63" s="25" t="s">
        <v>72</v>
      </c>
      <c r="C63" s="26" t="s">
        <v>67</v>
      </c>
      <c r="D63" s="27">
        <v>1</v>
      </c>
      <c r="E63" s="28">
        <v>0.193</v>
      </c>
      <c r="F63" s="29">
        <v>4.34</v>
      </c>
      <c r="G63" s="29">
        <v>2.0499999999999998</v>
      </c>
    </row>
    <row r="64" spans="1:7" ht="17.399999999999999">
      <c r="A64" s="13"/>
      <c r="B64" s="25" t="s">
        <v>73</v>
      </c>
      <c r="C64" s="26" t="s">
        <v>67</v>
      </c>
      <c r="D64" s="27">
        <v>4</v>
      </c>
      <c r="E64" s="28">
        <v>0.245</v>
      </c>
      <c r="F64" s="29">
        <v>32.14</v>
      </c>
      <c r="G64" s="29">
        <v>19.850000000000001</v>
      </c>
    </row>
    <row r="65" spans="1:7" ht="17.399999999999999">
      <c r="A65" s="13"/>
      <c r="B65" s="25" t="s">
        <v>74</v>
      </c>
      <c r="C65" s="26" t="s">
        <v>67</v>
      </c>
      <c r="D65" s="27">
        <v>1</v>
      </c>
      <c r="E65" s="28">
        <v>0.193</v>
      </c>
      <c r="F65" s="29">
        <v>8.3699999999999992</v>
      </c>
      <c r="G65" s="29">
        <v>5.5299999999999994</v>
      </c>
    </row>
    <row r="66" spans="1:7" ht="17.399999999999999">
      <c r="A66" s="13"/>
      <c r="B66" s="30" t="s">
        <v>75</v>
      </c>
      <c r="C66" s="31" t="s">
        <v>67</v>
      </c>
      <c r="D66" s="32">
        <v>1</v>
      </c>
      <c r="E66" s="33">
        <v>0.09</v>
      </c>
      <c r="F66" s="34">
        <v>1.52</v>
      </c>
      <c r="G66" s="34">
        <v>0.58000000000000007</v>
      </c>
    </row>
    <row r="67" spans="1:7">
      <c r="A67" s="8"/>
      <c r="B67" s="8"/>
      <c r="C67" s="8"/>
      <c r="D67" s="8"/>
      <c r="E67" s="8"/>
      <c r="F67" s="8"/>
      <c r="G67" s="8"/>
    </row>
    <row r="68" spans="1:7" ht="17.399999999999999">
      <c r="A68" s="8"/>
      <c r="B68" s="14" t="s">
        <v>76</v>
      </c>
      <c r="C68" s="14"/>
      <c r="D68" s="14"/>
      <c r="E68" s="14"/>
      <c r="F68" s="14"/>
      <c r="G68" s="14"/>
    </row>
    <row r="69" spans="1:7" ht="16.2">
      <c r="A69" s="8"/>
      <c r="B69" s="35"/>
      <c r="C69" s="17" t="s">
        <v>77</v>
      </c>
      <c r="D69" s="17" t="s">
        <v>78</v>
      </c>
      <c r="E69" s="17" t="s">
        <v>79</v>
      </c>
      <c r="F69" s="17" t="s">
        <v>80</v>
      </c>
      <c r="G69" s="17" t="s">
        <v>81</v>
      </c>
    </row>
    <row r="70" spans="1:7" ht="17.399999999999999">
      <c r="A70" s="8"/>
      <c r="B70" s="18" t="s">
        <v>82</v>
      </c>
      <c r="C70" s="36" t="s">
        <v>83</v>
      </c>
      <c r="D70" s="36" t="s">
        <v>84</v>
      </c>
      <c r="E70" s="36" t="s">
        <v>85</v>
      </c>
      <c r="F70" s="36" t="s">
        <v>86</v>
      </c>
      <c r="G70" s="36" t="s">
        <v>86</v>
      </c>
    </row>
    <row r="71" spans="1:7" ht="17.399999999999999">
      <c r="A71" s="8"/>
      <c r="B71" s="37" t="s">
        <v>87</v>
      </c>
      <c r="C71" s="38">
        <v>1000</v>
      </c>
      <c r="D71" s="39">
        <v>10</v>
      </c>
      <c r="E71" s="40">
        <v>0.05</v>
      </c>
      <c r="F71" s="40">
        <v>0.02</v>
      </c>
      <c r="G71" s="40">
        <v>0.06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Green Beans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Zimmel</dc:creator>
  <cp:lastModifiedBy>Jackson, Lauren</cp:lastModifiedBy>
  <dcterms:created xsi:type="dcterms:W3CDTF">2021-01-29T15:11:36Z</dcterms:created>
  <dcterms:modified xsi:type="dcterms:W3CDTF">2021-03-31T20:05:10Z</dcterms:modified>
</cp:coreProperties>
</file>