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- FAPRI\Fruits &amp; Vegetables\Report\Budgets\"/>
    </mc:Choice>
  </mc:AlternateContent>
  <xr:revisionPtr revIDLastSave="0" documentId="13_ncr:1_{1BC3CD4F-4E36-4719-A146-E250748A05E0}" xr6:coauthVersionLast="46" xr6:coauthVersionMax="46" xr10:uidLastSave="{00000000-0000-0000-0000-000000000000}"/>
  <bookViews>
    <workbookView xWindow="-120" yWindow="-120" windowWidth="29040" windowHeight="15840" xr2:uid="{054355E8-314A-4BB9-B840-70E9B8178C83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H39" i="1" s="1"/>
  <c r="D36" i="1"/>
  <c r="F36" i="1" s="1"/>
  <c r="H36" i="1" s="1"/>
  <c r="D35" i="1"/>
  <c r="F35" i="1" s="1"/>
  <c r="H35" i="1" s="1"/>
  <c r="D34" i="1"/>
  <c r="F34" i="1" s="1"/>
  <c r="H34" i="1" s="1"/>
  <c r="F32" i="1"/>
  <c r="H32" i="1" s="1"/>
  <c r="F31" i="1"/>
  <c r="H31" i="1" s="1"/>
  <c r="F30" i="1"/>
  <c r="H30" i="1" s="1"/>
  <c r="F29" i="1"/>
  <c r="F28" i="1"/>
  <c r="F26" i="1"/>
  <c r="F25" i="1"/>
  <c r="F24" i="1"/>
  <c r="H24" i="1" s="1"/>
  <c r="F23" i="1"/>
  <c r="H23" i="1" s="1"/>
  <c r="F22" i="1"/>
  <c r="F21" i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E14" i="1"/>
  <c r="F14" i="1" s="1"/>
  <c r="H14" i="1" s="1"/>
  <c r="F13" i="1"/>
  <c r="H13" i="1" s="1"/>
  <c r="F12" i="1"/>
  <c r="H12" i="1" s="1"/>
  <c r="F11" i="1"/>
  <c r="F10" i="1"/>
  <c r="F9" i="1"/>
  <c r="H9" i="1" s="1"/>
  <c r="F4" i="1"/>
  <c r="H4" i="1" s="1"/>
  <c r="H28" i="1" l="1"/>
  <c r="H25" i="1"/>
  <c r="H21" i="1"/>
  <c r="H10" i="1"/>
  <c r="H40" i="1" s="1"/>
  <c r="F5" i="1"/>
  <c r="F40" i="1"/>
  <c r="F42" i="1" l="1"/>
  <c r="H42" i="1" s="1"/>
  <c r="H5" i="1"/>
</calcChain>
</file>

<file path=xl/sharedStrings.xml><?xml version="1.0" encoding="utf-8"?>
<sst xmlns="http://schemas.openxmlformats.org/spreadsheetml/2006/main" count="76" uniqueCount="60">
  <si>
    <t>2020 Enterprise Budget</t>
  </si>
  <si>
    <t>High Tunnel Cucumber - Costs and Returns for Missouri</t>
  </si>
  <si>
    <t>Revenue, $/2000 Square Feet</t>
  </si>
  <si>
    <t>Yield Units</t>
  </si>
  <si>
    <t>Yield</t>
  </si>
  <si>
    <t>Sales Price Dollars Per Unit*</t>
  </si>
  <si>
    <t>$/sq. foot</t>
  </si>
  <si>
    <t>Seedless Cucumbers</t>
  </si>
  <si>
    <t>lbs</t>
  </si>
  <si>
    <t>Total Revenue</t>
  </si>
  <si>
    <t>Costs, $/2000 Square Feet</t>
  </si>
  <si>
    <t>Input Units</t>
  </si>
  <si>
    <t>Input Quantity</t>
  </si>
  <si>
    <t>Input Price (Dollars Per Unit)</t>
  </si>
  <si>
    <t>Total Material and Labor Cost</t>
  </si>
  <si>
    <t>Variable Costs</t>
  </si>
  <si>
    <t>Soil Test</t>
  </si>
  <si>
    <t>each</t>
  </si>
  <si>
    <t>Fertilizer (Compost)</t>
  </si>
  <si>
    <t>yards</t>
  </si>
  <si>
    <t xml:space="preserve">      Fertilizer (Compost)-Hired Labor</t>
  </si>
  <si>
    <t>hours</t>
  </si>
  <si>
    <t>Tilling- Owner Labor</t>
  </si>
  <si>
    <t>Lay Beds- Hired Labor</t>
  </si>
  <si>
    <t>Plastic Mulch</t>
  </si>
  <si>
    <t>feet</t>
  </si>
  <si>
    <t>Drip Tape</t>
  </si>
  <si>
    <t>Seeds</t>
  </si>
  <si>
    <t>Media</t>
  </si>
  <si>
    <t>Equipment (pots)</t>
  </si>
  <si>
    <t>posts</t>
  </si>
  <si>
    <t>Transplants- Hired Labor</t>
  </si>
  <si>
    <t>Planting-Hired Labor</t>
  </si>
  <si>
    <t>Stringing</t>
  </si>
  <si>
    <t xml:space="preserve">       Stringing- Hired Labor</t>
  </si>
  <si>
    <t>Weeding- Hired Labor</t>
  </si>
  <si>
    <t>Irrigation (setup and maint)- Hired Labor</t>
  </si>
  <si>
    <t>Fertigation (fertilizer)</t>
  </si>
  <si>
    <t>Fertigation (setup and maint) - hired labor</t>
  </si>
  <si>
    <t>Pest management</t>
  </si>
  <si>
    <t xml:space="preserve">    Insecticide</t>
  </si>
  <si>
    <t>Scouting/application - hired labor</t>
  </si>
  <si>
    <t>Harvesting (6 weeks) - hired labor</t>
  </si>
  <si>
    <t>Washing/grading/ packing (6 weeks) - hired labor</t>
  </si>
  <si>
    <t>Boxes and Other Supplies - hired labor</t>
  </si>
  <si>
    <t xml:space="preserve">   Marketing</t>
  </si>
  <si>
    <t>Owner Labor - Farmers Markets (1/6 of stand)</t>
  </si>
  <si>
    <t>Farmers' market stand (1/6 of stand)</t>
  </si>
  <si>
    <t>stand</t>
  </si>
  <si>
    <t>Marketing materials (1/6 of stand)</t>
  </si>
  <si>
    <t>seaon</t>
  </si>
  <si>
    <t>Fixed Costs</t>
  </si>
  <si>
    <t xml:space="preserve">  High tunnel building use</t>
  </si>
  <si>
    <t>months</t>
  </si>
  <si>
    <t>Total Cost</t>
  </si>
  <si>
    <t>Returns over Total Costs, $/2000 Square Feet</t>
  </si>
  <si>
    <t>Adapted from Kansas high tunnel budgets developed by Tom Buller, Dr. Cary Rivard, and Kimberly Oxley.</t>
  </si>
  <si>
    <t>One acre is equal to 43,560 square feet.  A 2000 sq foot high tunnel is roughly 1/20th  or 4.6% of an acre.</t>
  </si>
  <si>
    <t>Gross Returns $/2000 sq ft</t>
  </si>
  <si>
    <t>Output prices are based on average Central Missouri Auction prices for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</si>
</sst>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2"/>
      <color theme="1"/>
      <name val="Palatino Linotype"/>
      <family val="1"/>
    </font>
    <font>
      <b/>
      <i/>
      <sz val="12"/>
      <color theme="1"/>
      <name val="Palatino Linotype"/>
      <family val="1"/>
    </font>
    <font>
      <i/>
      <sz val="12"/>
      <color theme="1"/>
      <name val="Palatino Linotype"/>
      <family val="1"/>
    </font>
    <font>
      <b/>
      <sz val="12"/>
      <color rgb="FFFFFF00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9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8" fontId="2" fillId="0" borderId="1" xfId="0" applyNumberFormat="1" applyFont="1" applyBorder="1" applyAlignment="1">
      <alignment horizontal="right"/>
    </xf>
    <xf numFmtId="6" fontId="2" fillId="0" borderId="0" xfId="0" applyNumberFormat="1" applyFont="1" applyAlignment="1">
      <alignment horizontal="right"/>
    </xf>
    <xf numFmtId="8" fontId="2" fillId="0" borderId="0" xfId="0" applyNumberFormat="1" applyFont="1" applyAlignment="1">
      <alignment horizontal="right"/>
    </xf>
    <xf numFmtId="0" fontId="3" fillId="0" borderId="2" xfId="0" applyFont="1" applyBorder="1"/>
    <xf numFmtId="0" fontId="2" fillId="0" borderId="2" xfId="0" applyFont="1" applyBorder="1"/>
    <xf numFmtId="8" fontId="2" fillId="0" borderId="2" xfId="0" applyNumberFormat="1" applyFont="1" applyBorder="1"/>
    <xf numFmtId="8" fontId="2" fillId="0" borderId="2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left" indent="1"/>
    </xf>
    <xf numFmtId="8" fontId="2" fillId="0" borderId="0" xfId="0" applyNumberFormat="1" applyFo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right" vertical="center"/>
    </xf>
    <xf numFmtId="8" fontId="1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8" fontId="2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wrapText="1"/>
    </xf>
    <xf numFmtId="8" fontId="2" fillId="0" borderId="4" xfId="0" applyNumberFormat="1" applyFont="1" applyBorder="1"/>
    <xf numFmtId="0" fontId="1" fillId="0" borderId="2" xfId="0" applyFont="1" applyBorder="1"/>
    <xf numFmtId="8" fontId="1" fillId="0" borderId="2" xfId="0" applyNumberFormat="1" applyFont="1" applyBorder="1"/>
    <xf numFmtId="0" fontId="1" fillId="0" borderId="5" xfId="0" applyFont="1" applyBorder="1"/>
    <xf numFmtId="8" fontId="1" fillId="0" borderId="5" xfId="0" applyNumberFormat="1" applyFont="1" applyBorder="1"/>
    <xf numFmtId="8" fontId="2" fillId="0" borderId="0" xfId="0" applyNumberFormat="1" applyFont="1" applyFill="1" applyAlignment="1">
      <alignment horizontal="right"/>
    </xf>
    <xf numFmtId="8" fontId="2" fillId="0" borderId="0" xfId="0" applyNumberFormat="1" applyFont="1" applyFill="1"/>
    <xf numFmtId="8" fontId="1" fillId="0" borderId="0" xfId="0" applyNumberFormat="1" applyFont="1" applyFill="1" applyAlignment="1">
      <alignment horizontal="right" vertical="center"/>
    </xf>
    <xf numFmtId="8" fontId="2" fillId="0" borderId="0" xfId="0" applyNumberFormat="1" applyFont="1" applyFill="1" applyAlignment="1">
      <alignment horizontal="right" vertical="center"/>
    </xf>
    <xf numFmtId="0" fontId="1" fillId="0" borderId="2" xfId="0" applyFont="1" applyFill="1" applyBorder="1"/>
    <xf numFmtId="0" fontId="4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8" fontId="1" fillId="3" borderId="0" xfId="0" applyNumberFormat="1" applyFont="1" applyFill="1"/>
    <xf numFmtId="0" fontId="1" fillId="3" borderId="0" xfId="0" applyFont="1" applyFill="1"/>
    <xf numFmtId="0" fontId="3" fillId="3" borderId="0" xfId="0" applyFont="1" applyFill="1" applyAlignment="1">
      <alignment horizontal="left"/>
    </xf>
    <xf numFmtId="0" fontId="5" fillId="3" borderId="0" xfId="0" applyFont="1" applyFill="1"/>
    <xf numFmtId="0" fontId="6" fillId="3" borderId="0" xfId="0" applyFont="1" applyFill="1" applyAlignment="1">
      <alignment horizontal="right"/>
    </xf>
    <xf numFmtId="8" fontId="1" fillId="3" borderId="0" xfId="0" applyNumberFormat="1" applyFont="1" applyFill="1" applyAlignment="1">
      <alignment horizontal="right" vertical="center"/>
    </xf>
    <xf numFmtId="8" fontId="1" fillId="3" borderId="0" xfId="0" applyNumberFormat="1" applyFont="1" applyFill="1" applyAlignment="1">
      <alignment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E726A-6F72-453D-A31B-693581A7E349}">
  <dimension ref="B1:H45"/>
  <sheetViews>
    <sheetView showGridLines="0" tabSelected="1" workbookViewId="0">
      <selection activeCell="D7" sqref="D7"/>
    </sheetView>
  </sheetViews>
  <sheetFormatPr defaultRowHeight="18" x14ac:dyDescent="0.35"/>
  <cols>
    <col min="2" max="2" width="49" style="2" customWidth="1"/>
    <col min="3" max="3" width="9.140625" style="2"/>
    <col min="4" max="4" width="11.140625" style="2" customWidth="1"/>
    <col min="5" max="5" width="9.140625" style="2"/>
    <col min="6" max="6" width="11.85546875" style="2" customWidth="1"/>
    <col min="7" max="7" width="3" style="2" customWidth="1"/>
    <col min="8" max="8" width="9.140625" style="2"/>
  </cols>
  <sheetData>
    <row r="1" spans="2:8" x14ac:dyDescent="0.35">
      <c r="B1" s="1" t="s">
        <v>0</v>
      </c>
    </row>
    <row r="2" spans="2:8" x14ac:dyDescent="0.35">
      <c r="B2" s="1" t="s">
        <v>1</v>
      </c>
    </row>
    <row r="3" spans="2:8" ht="90" x14ac:dyDescent="0.35">
      <c r="B3" s="3" t="s">
        <v>2</v>
      </c>
      <c r="C3" s="4" t="s">
        <v>3</v>
      </c>
      <c r="D3" s="4" t="s">
        <v>4</v>
      </c>
      <c r="E3" s="5" t="s">
        <v>5</v>
      </c>
      <c r="F3" s="5" t="s">
        <v>58</v>
      </c>
      <c r="G3" s="4"/>
      <c r="H3" s="4" t="s">
        <v>6</v>
      </c>
    </row>
    <row r="4" spans="2:8" x14ac:dyDescent="0.35">
      <c r="B4" s="6" t="s">
        <v>7</v>
      </c>
      <c r="C4" s="7" t="s">
        <v>8</v>
      </c>
      <c r="D4" s="8">
        <v>2160</v>
      </c>
      <c r="E4" s="41">
        <v>1.94</v>
      </c>
      <c r="F4" s="9">
        <f>D4*E4</f>
        <v>4190.3999999999996</v>
      </c>
      <c r="G4" s="10"/>
      <c r="H4" s="11">
        <f>F4/2000</f>
        <v>2.0951999999999997</v>
      </c>
    </row>
    <row r="5" spans="2:8" ht="18.75" thickBot="1" x14ac:dyDescent="0.4">
      <c r="B5" s="12" t="s">
        <v>9</v>
      </c>
      <c r="C5" s="13"/>
      <c r="D5" s="13"/>
      <c r="E5" s="13"/>
      <c r="F5" s="14">
        <f>F4</f>
        <v>4190.3999999999996</v>
      </c>
      <c r="G5" s="15"/>
      <c r="H5" s="15">
        <f>F5/2000</f>
        <v>2.0951999999999997</v>
      </c>
    </row>
    <row r="6" spans="2:8" ht="6.75" customHeight="1" x14ac:dyDescent="0.35">
      <c r="G6" s="11"/>
      <c r="H6" s="11"/>
    </row>
    <row r="7" spans="2:8" ht="90.75" thickBot="1" x14ac:dyDescent="0.4">
      <c r="B7" s="16" t="s">
        <v>10</v>
      </c>
      <c r="C7" s="17" t="s">
        <v>11</v>
      </c>
      <c r="D7" s="17" t="s">
        <v>12</v>
      </c>
      <c r="E7" s="17" t="s">
        <v>13</v>
      </c>
      <c r="F7" s="17" t="s">
        <v>14</v>
      </c>
      <c r="G7" s="17"/>
      <c r="H7" s="17" t="s">
        <v>6</v>
      </c>
    </row>
    <row r="8" spans="2:8" x14ac:dyDescent="0.35">
      <c r="B8" s="18" t="s">
        <v>15</v>
      </c>
      <c r="D8" s="8"/>
    </row>
    <row r="9" spans="2:8" x14ac:dyDescent="0.35">
      <c r="B9" s="19" t="s">
        <v>16</v>
      </c>
      <c r="C9" s="7" t="s">
        <v>17</v>
      </c>
      <c r="D9" s="8">
        <v>1</v>
      </c>
      <c r="E9" s="42">
        <v>12.5</v>
      </c>
      <c r="F9" s="20">
        <f>D9*E9</f>
        <v>12.5</v>
      </c>
      <c r="G9" s="20"/>
      <c r="H9" s="20">
        <f>F9/2000</f>
        <v>6.2500000000000003E-3</v>
      </c>
    </row>
    <row r="10" spans="2:8" x14ac:dyDescent="0.35">
      <c r="B10" s="19" t="s">
        <v>18</v>
      </c>
      <c r="C10" s="7" t="s">
        <v>19</v>
      </c>
      <c r="D10" s="8">
        <v>6</v>
      </c>
      <c r="E10" s="42">
        <v>5</v>
      </c>
      <c r="F10" s="20">
        <f>D10*E10</f>
        <v>30</v>
      </c>
      <c r="G10" s="20"/>
      <c r="H10" s="20">
        <f>(F10+F11)/2000</f>
        <v>3.3750000000000002E-2</v>
      </c>
    </row>
    <row r="11" spans="2:8" x14ac:dyDescent="0.35">
      <c r="B11" s="19" t="s">
        <v>20</v>
      </c>
      <c r="C11" s="7" t="s">
        <v>21</v>
      </c>
      <c r="D11" s="8">
        <v>3</v>
      </c>
      <c r="E11" s="42">
        <v>12.5</v>
      </c>
      <c r="F11" s="20">
        <f>D11*E11</f>
        <v>37.5</v>
      </c>
      <c r="G11" s="20"/>
      <c r="H11" s="20"/>
    </row>
    <row r="12" spans="2:8" x14ac:dyDescent="0.35">
      <c r="B12" s="19" t="s">
        <v>22</v>
      </c>
      <c r="C12" s="7" t="s">
        <v>21</v>
      </c>
      <c r="D12" s="8">
        <v>1</v>
      </c>
      <c r="E12" s="42">
        <v>15</v>
      </c>
      <c r="F12" s="20">
        <f>D12*E12</f>
        <v>15</v>
      </c>
      <c r="G12" s="20"/>
      <c r="H12" s="20">
        <f>F12/2000</f>
        <v>7.4999999999999997E-3</v>
      </c>
    </row>
    <row r="13" spans="2:8" x14ac:dyDescent="0.35">
      <c r="B13" s="19" t="s">
        <v>23</v>
      </c>
      <c r="C13" s="7" t="s">
        <v>21</v>
      </c>
      <c r="D13" s="8">
        <v>3</v>
      </c>
      <c r="E13" s="42">
        <v>12.5</v>
      </c>
      <c r="F13" s="20">
        <f t="shared" ref="F13:F26" si="0">D13*E13</f>
        <v>37.5</v>
      </c>
      <c r="G13" s="20"/>
      <c r="H13" s="20">
        <f t="shared" ref="H13:H36" si="1">F13/2000</f>
        <v>1.8749999999999999E-2</v>
      </c>
    </row>
    <row r="14" spans="2:8" x14ac:dyDescent="0.35">
      <c r="B14" s="19" t="s">
        <v>24</v>
      </c>
      <c r="C14" s="7" t="s">
        <v>25</v>
      </c>
      <c r="D14" s="8">
        <v>400</v>
      </c>
      <c r="E14" s="42">
        <f>13.12/D14</f>
        <v>3.2799999999999996E-2</v>
      </c>
      <c r="F14" s="20">
        <f t="shared" si="0"/>
        <v>13.119999999999997</v>
      </c>
      <c r="G14" s="20"/>
      <c r="H14" s="20">
        <f t="shared" si="1"/>
        <v>6.559999999999999E-3</v>
      </c>
    </row>
    <row r="15" spans="2:8" x14ac:dyDescent="0.35">
      <c r="B15" s="21" t="s">
        <v>26</v>
      </c>
      <c r="C15" s="7" t="s">
        <v>25</v>
      </c>
      <c r="D15" s="8">
        <v>400</v>
      </c>
      <c r="E15" s="42">
        <v>3.1725000000000003E-2</v>
      </c>
      <c r="F15" s="20">
        <f t="shared" si="0"/>
        <v>12.690000000000001</v>
      </c>
      <c r="H15" s="20">
        <f>F15/2000</f>
        <v>6.3450000000000008E-3</v>
      </c>
    </row>
    <row r="16" spans="2:8" x14ac:dyDescent="0.35">
      <c r="B16" s="19" t="s">
        <v>27</v>
      </c>
      <c r="C16" s="7" t="s">
        <v>17</v>
      </c>
      <c r="D16" s="8">
        <v>1</v>
      </c>
      <c r="E16" s="42">
        <v>30</v>
      </c>
      <c r="F16" s="20">
        <f t="shared" si="0"/>
        <v>30</v>
      </c>
      <c r="G16" s="20"/>
      <c r="H16" s="20">
        <f t="shared" si="1"/>
        <v>1.4999999999999999E-2</v>
      </c>
    </row>
    <row r="17" spans="2:8" x14ac:dyDescent="0.35">
      <c r="B17" s="19" t="s">
        <v>28</v>
      </c>
      <c r="C17" s="7"/>
      <c r="D17" s="8">
        <v>2</v>
      </c>
      <c r="E17" s="42">
        <v>15</v>
      </c>
      <c r="F17" s="20">
        <f t="shared" si="0"/>
        <v>30</v>
      </c>
      <c r="G17" s="20"/>
      <c r="H17" s="20">
        <f t="shared" si="1"/>
        <v>1.4999999999999999E-2</v>
      </c>
    </row>
    <row r="18" spans="2:8" x14ac:dyDescent="0.35">
      <c r="B18" s="19" t="s">
        <v>29</v>
      </c>
      <c r="C18" s="7" t="s">
        <v>30</v>
      </c>
      <c r="D18" s="8">
        <v>1</v>
      </c>
      <c r="E18" s="42">
        <v>20</v>
      </c>
      <c r="F18" s="20">
        <f t="shared" si="0"/>
        <v>20</v>
      </c>
      <c r="H18" s="20">
        <f t="shared" si="1"/>
        <v>0.01</v>
      </c>
    </row>
    <row r="19" spans="2:8" x14ac:dyDescent="0.35">
      <c r="B19" s="19" t="s">
        <v>31</v>
      </c>
      <c r="C19" s="7" t="s">
        <v>21</v>
      </c>
      <c r="D19" s="8">
        <v>2</v>
      </c>
      <c r="E19" s="42">
        <v>12.5</v>
      </c>
      <c r="F19" s="20">
        <f t="shared" si="0"/>
        <v>25</v>
      </c>
      <c r="G19" s="20"/>
      <c r="H19" s="20">
        <f t="shared" si="1"/>
        <v>1.2500000000000001E-2</v>
      </c>
    </row>
    <row r="20" spans="2:8" x14ac:dyDescent="0.35">
      <c r="B20" s="19" t="s">
        <v>32</v>
      </c>
      <c r="C20" s="7" t="s">
        <v>21</v>
      </c>
      <c r="D20" s="8">
        <v>3</v>
      </c>
      <c r="E20" s="42">
        <v>12.5</v>
      </c>
      <c r="F20" s="20">
        <f t="shared" si="0"/>
        <v>37.5</v>
      </c>
      <c r="H20" s="20">
        <f t="shared" si="1"/>
        <v>1.8749999999999999E-2</v>
      </c>
    </row>
    <row r="21" spans="2:8" x14ac:dyDescent="0.35">
      <c r="B21" s="22" t="s">
        <v>33</v>
      </c>
      <c r="C21" s="7"/>
      <c r="D21" s="8">
        <v>1</v>
      </c>
      <c r="E21" s="42">
        <v>50</v>
      </c>
      <c r="F21" s="20">
        <f t="shared" si="0"/>
        <v>50</v>
      </c>
      <c r="G21" s="20"/>
      <c r="H21" s="20">
        <f>(F21+F22)/2000</f>
        <v>0.1</v>
      </c>
    </row>
    <row r="22" spans="2:8" x14ac:dyDescent="0.35">
      <c r="B22" s="22" t="s">
        <v>34</v>
      </c>
      <c r="C22" s="7" t="s">
        <v>21</v>
      </c>
      <c r="D22" s="8">
        <v>12</v>
      </c>
      <c r="E22" s="42">
        <v>12.5</v>
      </c>
      <c r="F22" s="20">
        <f t="shared" si="0"/>
        <v>150</v>
      </c>
      <c r="G22" s="20"/>
      <c r="H22" s="20"/>
    </row>
    <row r="23" spans="2:8" x14ac:dyDescent="0.35">
      <c r="B23" s="19" t="s">
        <v>35</v>
      </c>
      <c r="C23" s="7" t="s">
        <v>21</v>
      </c>
      <c r="D23" s="8">
        <v>4</v>
      </c>
      <c r="E23" s="42">
        <v>12.5</v>
      </c>
      <c r="F23" s="20">
        <f t="shared" si="0"/>
        <v>50</v>
      </c>
      <c r="G23" s="20"/>
      <c r="H23" s="20">
        <f t="shared" si="1"/>
        <v>2.5000000000000001E-2</v>
      </c>
    </row>
    <row r="24" spans="2:8" x14ac:dyDescent="0.35">
      <c r="B24" s="19" t="s">
        <v>36</v>
      </c>
      <c r="C24" s="7" t="s">
        <v>21</v>
      </c>
      <c r="D24" s="8">
        <v>4</v>
      </c>
      <c r="E24" s="42">
        <v>12.5</v>
      </c>
      <c r="F24" s="20">
        <f t="shared" si="0"/>
        <v>50</v>
      </c>
      <c r="G24" s="20"/>
      <c r="H24" s="20">
        <f t="shared" si="1"/>
        <v>2.5000000000000001E-2</v>
      </c>
    </row>
    <row r="25" spans="2:8" x14ac:dyDescent="0.35">
      <c r="B25" s="21" t="s">
        <v>37</v>
      </c>
      <c r="C25" s="23"/>
      <c r="D25" s="8">
        <v>1</v>
      </c>
      <c r="E25" s="42">
        <v>37</v>
      </c>
      <c r="F25" s="20">
        <f t="shared" si="0"/>
        <v>37</v>
      </c>
      <c r="G25" s="20"/>
      <c r="H25" s="20">
        <f>(F25+F26)/2000</f>
        <v>3.1E-2</v>
      </c>
    </row>
    <row r="26" spans="2:8" x14ac:dyDescent="0.35">
      <c r="B26" s="23" t="s">
        <v>38</v>
      </c>
      <c r="C26" s="7" t="s">
        <v>21</v>
      </c>
      <c r="D26" s="8">
        <v>2</v>
      </c>
      <c r="E26" s="42">
        <v>12.5</v>
      </c>
      <c r="F26" s="20">
        <f t="shared" si="0"/>
        <v>25</v>
      </c>
      <c r="H26" s="20"/>
    </row>
    <row r="27" spans="2:8" ht="19.5" x14ac:dyDescent="0.4">
      <c r="B27" s="46" t="s">
        <v>39</v>
      </c>
      <c r="C27" s="47"/>
      <c r="D27" s="48"/>
      <c r="E27" s="49"/>
      <c r="F27" s="49"/>
      <c r="G27" s="50"/>
      <c r="H27" s="49"/>
    </row>
    <row r="28" spans="2:8" x14ac:dyDescent="0.35">
      <c r="B28" s="25" t="s">
        <v>40</v>
      </c>
      <c r="C28" s="26"/>
      <c r="D28" s="8">
        <v>1</v>
      </c>
      <c r="E28" s="41">
        <v>119</v>
      </c>
      <c r="F28" s="20">
        <f t="shared" ref="F28:F29" si="2">D28*E28</f>
        <v>119</v>
      </c>
      <c r="G28" s="20"/>
      <c r="H28" s="20">
        <f>(F28+F29)/2000</f>
        <v>0.122</v>
      </c>
    </row>
    <row r="29" spans="2:8" x14ac:dyDescent="0.35">
      <c r="B29" s="27" t="s">
        <v>41</v>
      </c>
      <c r="C29" s="7" t="s">
        <v>21</v>
      </c>
      <c r="D29" s="28">
        <v>10</v>
      </c>
      <c r="E29" s="42">
        <v>12.5</v>
      </c>
      <c r="F29" s="20">
        <f t="shared" si="2"/>
        <v>125</v>
      </c>
      <c r="H29" s="20"/>
    </row>
    <row r="30" spans="2:8" x14ac:dyDescent="0.35">
      <c r="B30" s="25" t="s">
        <v>42</v>
      </c>
      <c r="C30" s="7" t="s">
        <v>21</v>
      </c>
      <c r="D30" s="8">
        <v>24</v>
      </c>
      <c r="E30" s="42">
        <v>12.5</v>
      </c>
      <c r="F30" s="20">
        <f>D30*E30</f>
        <v>300</v>
      </c>
      <c r="G30" s="20"/>
      <c r="H30" s="20">
        <f t="shared" si="1"/>
        <v>0.15</v>
      </c>
    </row>
    <row r="31" spans="2:8" ht="36" x14ac:dyDescent="0.35">
      <c r="B31" s="22" t="s">
        <v>43</v>
      </c>
      <c r="C31" s="7" t="s">
        <v>21</v>
      </c>
      <c r="D31" s="8">
        <v>24</v>
      </c>
      <c r="E31" s="42">
        <v>12.5</v>
      </c>
      <c r="F31" s="20">
        <f>D31*E31</f>
        <v>300</v>
      </c>
      <c r="G31" s="20"/>
      <c r="H31" s="20">
        <f t="shared" si="1"/>
        <v>0.15</v>
      </c>
    </row>
    <row r="32" spans="2:8" x14ac:dyDescent="0.35">
      <c r="B32" s="22" t="s">
        <v>44</v>
      </c>
      <c r="C32" s="7" t="s">
        <v>21</v>
      </c>
      <c r="D32" s="8">
        <v>4</v>
      </c>
      <c r="E32" s="42">
        <v>12.5</v>
      </c>
      <c r="F32" s="20">
        <f>D32*E32</f>
        <v>50</v>
      </c>
      <c r="G32" s="20"/>
      <c r="H32" s="20">
        <f t="shared" si="1"/>
        <v>2.5000000000000001E-2</v>
      </c>
    </row>
    <row r="33" spans="2:8" x14ac:dyDescent="0.35">
      <c r="B33" s="51" t="s">
        <v>45</v>
      </c>
      <c r="C33" s="52"/>
      <c r="D33" s="53"/>
      <c r="E33" s="54"/>
      <c r="F33" s="49"/>
      <c r="G33" s="55"/>
      <c r="H33" s="49"/>
    </row>
    <row r="34" spans="2:8" x14ac:dyDescent="0.35">
      <c r="B34" s="27" t="s">
        <v>46</v>
      </c>
      <c r="C34" s="7" t="s">
        <v>21</v>
      </c>
      <c r="D34" s="30">
        <f>60/6</f>
        <v>10</v>
      </c>
      <c r="E34" s="42">
        <v>15</v>
      </c>
      <c r="F34" s="20">
        <f>D34*E34</f>
        <v>150</v>
      </c>
      <c r="G34" s="31"/>
      <c r="H34" s="20">
        <f t="shared" si="1"/>
        <v>7.4999999999999997E-2</v>
      </c>
    </row>
    <row r="35" spans="2:8" x14ac:dyDescent="0.35">
      <c r="B35" s="27" t="s">
        <v>47</v>
      </c>
      <c r="C35" s="32" t="s">
        <v>48</v>
      </c>
      <c r="D35" s="33">
        <f>2/12</f>
        <v>0.16666666666666666</v>
      </c>
      <c r="E35" s="44">
        <v>260</v>
      </c>
      <c r="F35" s="20">
        <f>D35*E35</f>
        <v>43.333333333333329</v>
      </c>
      <c r="G35" s="31"/>
      <c r="H35" s="20">
        <f t="shared" si="1"/>
        <v>2.1666666666666664E-2</v>
      </c>
    </row>
    <row r="36" spans="2:8" x14ac:dyDescent="0.35">
      <c r="B36" s="27" t="s">
        <v>49</v>
      </c>
      <c r="C36" s="32" t="s">
        <v>50</v>
      </c>
      <c r="D36" s="33">
        <f>2/12</f>
        <v>0.16666666666666666</v>
      </c>
      <c r="E36" s="44">
        <v>500</v>
      </c>
      <c r="F36" s="20">
        <f>D36*E36</f>
        <v>83.333333333333329</v>
      </c>
      <c r="G36" s="31"/>
      <c r="H36" s="20">
        <f t="shared" si="1"/>
        <v>4.1666666666666664E-2</v>
      </c>
    </row>
    <row r="37" spans="2:8" ht="6.75" customHeight="1" x14ac:dyDescent="0.35">
      <c r="B37" s="34"/>
      <c r="C37" s="1"/>
      <c r="D37" s="24"/>
      <c r="E37" s="43"/>
      <c r="F37" s="29"/>
      <c r="G37" s="1"/>
      <c r="H37" s="1"/>
    </row>
    <row r="38" spans="2:8" x14ac:dyDescent="0.35">
      <c r="B38" s="50" t="s">
        <v>51</v>
      </c>
      <c r="C38" s="50"/>
      <c r="D38" s="50"/>
      <c r="E38" s="49"/>
      <c r="F38" s="49"/>
      <c r="G38" s="49"/>
      <c r="H38" s="49"/>
    </row>
    <row r="39" spans="2:8" x14ac:dyDescent="0.35">
      <c r="B39" s="35" t="s">
        <v>52</v>
      </c>
      <c r="C39" s="7" t="s">
        <v>53</v>
      </c>
      <c r="D39" s="2">
        <v>2</v>
      </c>
      <c r="E39" s="42">
        <v>110.21752777777779</v>
      </c>
      <c r="F39" s="36">
        <f>D39*E39</f>
        <v>220.43505555555558</v>
      </c>
      <c r="H39" s="36">
        <f>F39/2000</f>
        <v>0.1102175277777778</v>
      </c>
    </row>
    <row r="40" spans="2:8" ht="18.75" thickBot="1" x14ac:dyDescent="0.4">
      <c r="B40" s="37" t="s">
        <v>54</v>
      </c>
      <c r="C40" s="37"/>
      <c r="D40" s="37"/>
      <c r="E40" s="45"/>
      <c r="F40" s="38">
        <f>SUM(F9:F39)</f>
        <v>2053.9117222222221</v>
      </c>
      <c r="G40" s="37"/>
      <c r="H40" s="38">
        <f>SUM(H9:H39)</f>
        <v>1.0269558611111111</v>
      </c>
    </row>
    <row r="41" spans="2:8" ht="6.75" customHeight="1" x14ac:dyDescent="0.35">
      <c r="B41" s="1"/>
      <c r="C41" s="1"/>
      <c r="D41" s="1"/>
      <c r="E41" s="1"/>
      <c r="F41" s="1"/>
      <c r="G41" s="1"/>
      <c r="H41" s="1"/>
    </row>
    <row r="42" spans="2:8" ht="18.75" thickBot="1" x14ac:dyDescent="0.4">
      <c r="B42" s="39" t="s">
        <v>55</v>
      </c>
      <c r="C42" s="39"/>
      <c r="D42" s="39"/>
      <c r="E42" s="39"/>
      <c r="F42" s="40">
        <f>F5-F40</f>
        <v>2136.4882777777775</v>
      </c>
      <c r="G42" s="39"/>
      <c r="H42" s="40">
        <f t="shared" ref="H42" si="3">F42/2000</f>
        <v>1.0682441388888888</v>
      </c>
    </row>
    <row r="43" spans="2:8" ht="16.5" customHeight="1" thickTop="1" x14ac:dyDescent="0.35">
      <c r="B43" s="56" t="s">
        <v>59</v>
      </c>
    </row>
    <row r="44" spans="2:8" ht="16.5" customHeight="1" x14ac:dyDescent="0.35">
      <c r="B44" s="56" t="s">
        <v>56</v>
      </c>
    </row>
    <row r="45" spans="2:8" ht="16.5" customHeight="1" x14ac:dyDescent="0.35">
      <c r="B45" s="56" t="s">
        <v>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Kruse</dc:creator>
  <cp:lastModifiedBy>John Kruse</cp:lastModifiedBy>
  <dcterms:created xsi:type="dcterms:W3CDTF">2021-01-29T04:03:12Z</dcterms:created>
  <dcterms:modified xsi:type="dcterms:W3CDTF">2021-03-30T19:47:17Z</dcterms:modified>
</cp:coreProperties>
</file>